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506" windowWidth="9720" windowHeight="5010" activeTab="4"/>
  </bookViews>
  <sheets>
    <sheet name="C1 (Pág. 9)" sheetId="1" r:id="rId1"/>
    <sheet name="C1 (Pág. 10)" sheetId="2" r:id="rId2"/>
    <sheet name="C1 (Pág. 11)" sheetId="3" r:id="rId3"/>
    <sheet name="C2 (Pág. 12)" sheetId="4" r:id="rId4"/>
    <sheet name="C2 (Pág. 13)" sheetId="5" r:id="rId5"/>
    <sheet name="C2 (Pág . 14)" sheetId="6" r:id="rId6"/>
    <sheet name="C3 (Pág. 15)" sheetId="7" r:id="rId7"/>
    <sheet name="C3 (Pág. 16)" sheetId="8" r:id="rId8"/>
    <sheet name="C4 (Pág. 17)" sheetId="9" r:id="rId9"/>
    <sheet name="C4 (Pág. 18)" sheetId="10" r:id="rId10"/>
    <sheet name="C4 (Pág. 19)" sheetId="11" r:id="rId11"/>
    <sheet name="C4 (Pág. 20)" sheetId="12" r:id="rId12"/>
    <sheet name="C5 (Pág. 21)" sheetId="13" r:id="rId13"/>
    <sheet name="C5 (Pág. 22)" sheetId="14" r:id="rId14"/>
    <sheet name="C6 (Pág. 23)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k">'[2]93'!#REF!</definedName>
    <definedName name="\v">'[2]93'!#REF!</definedName>
    <definedName name="\z">'[2]93'!#REF!</definedName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Order1" hidden="1">0</definedName>
    <definedName name="A_impresión_IM" localSheetId="1">#REF!</definedName>
    <definedName name="A_impresión_IM" localSheetId="2">#REF!</definedName>
    <definedName name="A_impresión_IM" localSheetId="0">#REF!</definedName>
    <definedName name="A_impresión_IM">#REF!</definedName>
    <definedName name="_xlnm.Print_Area" localSheetId="1">'C1 (Pág. 10)'!$A$1:$Q$89</definedName>
    <definedName name="_xlnm.Print_Area" localSheetId="2">'C1 (Pág. 11)'!$A$1:$Q$82</definedName>
    <definedName name="_xlnm.Print_Area" localSheetId="0">'C1 (Pág. 9)'!$A$1:$Q$96</definedName>
    <definedName name="_xlnm.Print_Area" localSheetId="5">'C2 (Pág . 14)'!$A$1:$R$94</definedName>
    <definedName name="_xlnm.Print_Area" localSheetId="3">'C2 (Pág. 12)'!$A$1:$Q$87</definedName>
    <definedName name="_xlnm.Print_Area" localSheetId="4">'C2 (Pág. 13)'!$A$1:$Q$87</definedName>
    <definedName name="_xlnm.Print_Area" localSheetId="6">'C3 (Pág. 15)'!$A$1:$O$85</definedName>
    <definedName name="_xlnm.Print_Area" localSheetId="7">'C3 (Pág. 16)'!$A$1:$O$74</definedName>
    <definedName name="_xlnm.Print_Area" localSheetId="8">'C4 (Pág. 17)'!$A$1:$N$86</definedName>
    <definedName name="_xlnm.Print_Area" localSheetId="9">'C4 (Pág. 18)'!$A$1:$N$103</definedName>
    <definedName name="_xlnm.Print_Area" localSheetId="10">'C4 (Pág. 19)'!$A$1:$N$93</definedName>
    <definedName name="_xlnm.Print_Area" localSheetId="11">'C4 (Pág. 20)'!$A$1:$N$88</definedName>
    <definedName name="_xlnm.Print_Area" localSheetId="12">'C5 (Pág. 21)'!$A$1:$O$84</definedName>
    <definedName name="_xlnm.Print_Area" localSheetId="13">'C5 (Pág. 22)'!$A$1:$O$82</definedName>
    <definedName name="_xlnm.Print_Area" localSheetId="14">'C6 (Pág. 23)'!$A$1:$P$86</definedName>
    <definedName name="CUADRO" hidden="1">'[4]POBLACION'!$A$17:$A$146</definedName>
    <definedName name="DIFERENCIAS">#N/A</definedName>
    <definedName name="EDO" localSheetId="1" hidden="1">#REF!</definedName>
    <definedName name="EDO" localSheetId="2" hidden="1">#REF!</definedName>
    <definedName name="EDO" localSheetId="0" hidden="1">#REF!</definedName>
    <definedName name="EDO" hidden="1">#REF!</definedName>
    <definedName name="er" hidden="1">#REF!</definedName>
    <definedName name="GGG" localSheetId="1">'[7]FERNANDO'!$A$10:$E$771</definedName>
    <definedName name="GGG" localSheetId="2">'[7]FERNANDO'!$A$10:$E$771</definedName>
    <definedName name="GGG" localSheetId="0">'[7]FERNANDO'!$A$10:$E$771</definedName>
    <definedName name="GGG">'[7]FERNANDO'!$A$10:$E$771</definedName>
    <definedName name="grupos_1">'[8]FERNANDO'!$A$10:$E$771</definedName>
    <definedName name="grupos_e">'[8]FERNANDO'!$A$10:$E$771</definedName>
    <definedName name="I_EGRESOS">#REF!</definedName>
    <definedName name="indice" hidden="1">#REF!</definedName>
    <definedName name="RRR" hidden="1">'[9]POBLACION'!$A$17:$A$146</definedName>
    <definedName name="tu">'[10]ING-EGR.'!#REF!</definedName>
    <definedName name="VARIABLES">#N/A</definedName>
    <definedName name="YO" localSheetId="1" hidden="1">'[11]POBLACION'!$A$17:$A$146</definedName>
    <definedName name="YO" localSheetId="2" hidden="1">'[11]POBLACION'!$A$17:$A$146</definedName>
    <definedName name="YO" localSheetId="0" hidden="1">'[11]POBLACION'!$A$17:$A$146</definedName>
    <definedName name="YO" hidden="1">'[11]POBLACION'!$A$17:$A$146</definedName>
  </definedNames>
  <calcPr calcMode="manual" fullCalcOnLoad="1"/>
</workbook>
</file>

<file path=xl/sharedStrings.xml><?xml version="1.0" encoding="utf-8"?>
<sst xmlns="http://schemas.openxmlformats.org/spreadsheetml/2006/main" count="968" uniqueCount="541">
  <si>
    <t>28 DÍAS</t>
  </si>
  <si>
    <t>91 DÍAS</t>
  </si>
  <si>
    <t>182 DÍAS</t>
  </si>
  <si>
    <t>HUEVO BLANCO</t>
  </si>
  <si>
    <t>HUEVO ROJO</t>
  </si>
  <si>
    <t>SALDO DE LA DEUDA PÚBLICA PER CÁPITA</t>
  </si>
  <si>
    <t>LONGITUD DE CARRETERAS</t>
  </si>
  <si>
    <t>Comprende médicos generales, especialistas, pasantes, odontólogos y personal médico en otras labores de la SSA, IMSS, ISSSTE, PEMEX, SDN, SM y el INI.</t>
  </si>
  <si>
    <t xml:space="preserve">f/ </t>
  </si>
  <si>
    <t>ÍNDICE DE PRECIOS AL CONSUMIDOR (VARIACIÓN ANUAL)</t>
  </si>
  <si>
    <t>Se refiere a ramos autónomos (IFE y CNDH) y aportaciones federales.</t>
  </si>
  <si>
    <t xml:space="preserve">INFORMACIÓN SOCIAL ESTATAL Y NACIONAL </t>
  </si>
  <si>
    <t>INFORMACIÓN SOCIAL ESTATAL Y NACIONAL</t>
  </si>
  <si>
    <t>PRODUCCIÓN</t>
  </si>
  <si>
    <t>SALARIOS</t>
  </si>
  <si>
    <t>FINANZAS PÚBLICAS</t>
  </si>
  <si>
    <t>SECTOR EXTERNO</t>
  </si>
  <si>
    <t>VOLUMEN DE LA EXPLOTACIÓN FORESTAL MADERABLE</t>
  </si>
  <si>
    <t>VALOR DE LA EXPLOTACIÓN FORESTAL MADERABLE</t>
  </si>
  <si>
    <t>(Megawatts por hora)</t>
  </si>
  <si>
    <t>INFLACIÓN</t>
  </si>
  <si>
    <t>VARIACIÓN ANUAL EN POR CIENTO</t>
  </si>
  <si>
    <t>INVERSIÓN PÚBLICA FEDERAL EJERCIDA b/</t>
  </si>
  <si>
    <t>TENENCIA SOCIAL DE LA TIERRA</t>
  </si>
  <si>
    <t>El volumen y valor de la producción pecuaria corresponde a carne en canal de las principales especies ganaderas.</t>
  </si>
  <si>
    <t>PRODUCTO INTERNO BRUTO (PIB)</t>
  </si>
  <si>
    <t>VALOR AGREGADO BRUTO (VAB)</t>
  </si>
  <si>
    <t>INVERSIÓN PÚBLICA FEDERAL EJERCIDA</t>
  </si>
  <si>
    <t>(Pesos por habitante)</t>
  </si>
  <si>
    <t>(Tonelada por hectárea)</t>
  </si>
  <si>
    <t>(Litro por niño)</t>
  </si>
  <si>
    <t xml:space="preserve">INDICADORES ESTATALES Y NACIONALES   </t>
  </si>
  <si>
    <t>SUPERFICIE COSECHADA DE MAÍZ GRANO</t>
  </si>
  <si>
    <t xml:space="preserve">VOLUMEN DE LA PRODUCCIÓN DE MAÍZ GRANO </t>
  </si>
  <si>
    <t>VALOR DE LA PRODUCCIÓN DE MAÍZ GRANO</t>
  </si>
  <si>
    <t>VALOR DE LA PRODUCCIÓN DE MAÍZ  GRANO</t>
  </si>
  <si>
    <t xml:space="preserve">TIENDAS DE ABASTO SOCIAL </t>
  </si>
  <si>
    <t>PROGRAMA DE ABASTO SOCIAL DE LECHE</t>
  </si>
  <si>
    <t>LECHERÍAS</t>
  </si>
  <si>
    <t>NIÑOS BENEFICIADOS</t>
  </si>
  <si>
    <t xml:space="preserve">DISTRIBUCIÓN DIARIA </t>
  </si>
  <si>
    <t>PRECIO DE LA PRODUCCIÓN DE MAÍZ GRANO</t>
  </si>
  <si>
    <t>RENDIMIENTO DE LA PRODUCCIÓN DE MAÍZ GRANO</t>
  </si>
  <si>
    <t>SALUD Y EDUCACIÓN</t>
  </si>
  <si>
    <t>CUADRO 6</t>
  </si>
  <si>
    <t>PAN BLANCO (80 g)</t>
  </si>
  <si>
    <t>VALOR AGREGADO BRUTO a/</t>
  </si>
  <si>
    <r>
      <t xml:space="preserve">ÍNDICE DE PRECIOS AL CONSUMIDOR DE LA CD. DE TOLUCA </t>
    </r>
    <r>
      <rPr>
        <sz val="10"/>
        <rFont val="Gill Sans"/>
        <family val="2"/>
      </rPr>
      <t>(Base 2Q jun. 2002=100)</t>
    </r>
  </si>
  <si>
    <r>
      <t xml:space="preserve">PRECIOS DE MERCADO (Base 2Q jun. 2002=100) </t>
    </r>
    <r>
      <rPr>
        <b/>
        <vertAlign val="superscript"/>
        <sz val="12"/>
        <rFont val="Gill Sans"/>
        <family val="2"/>
      </rPr>
      <t xml:space="preserve"> </t>
    </r>
  </si>
  <si>
    <r>
      <t xml:space="preserve">COMBUSTIBLES (Base 1993=100) </t>
    </r>
    <r>
      <rPr>
        <b/>
        <vertAlign val="superscript"/>
        <sz val="12"/>
        <rFont val="Gill Sans"/>
        <family val="2"/>
      </rPr>
      <t xml:space="preserve"> </t>
    </r>
  </si>
  <si>
    <r>
      <t>(hab/km</t>
    </r>
    <r>
      <rPr>
        <vertAlign val="superscript"/>
        <sz val="11"/>
        <rFont val="Gill Sans"/>
        <family val="2"/>
      </rPr>
      <t>2</t>
    </r>
    <r>
      <rPr>
        <sz val="11"/>
        <rFont val="Gill Sans"/>
        <family val="2"/>
      </rPr>
      <t>)</t>
    </r>
  </si>
  <si>
    <t>CRÉDITO DE AVÍO</t>
  </si>
  <si>
    <t>CRÉDITO REFACCIONARIO</t>
  </si>
  <si>
    <t xml:space="preserve">La información nacional de pesca corresponde a cifras estimadas por la Dirección General de Organización y Fomento de la Comisión Nacional de Acuacultura y Pesca. </t>
  </si>
  <si>
    <t>ELECTRICIDAD (Base 1993=100)</t>
  </si>
  <si>
    <t>INFORMACIÓN ECONÓMICA ESTATAL Y NACIONAL A PRECIOS CORRIENTES</t>
  </si>
  <si>
    <t>INFORMACIÓN ECONÓMICA ESTATAL A PRECIOS CONSTANTES</t>
  </si>
  <si>
    <t>INFORMACIÓN ECONÓMICA NACIONAL A PRECIOS CONSTANTES</t>
  </si>
  <si>
    <t>CAPACITACIÓN Y ADIESTRAMIENTO PARA EL TRABAJO</t>
  </si>
  <si>
    <t>(Años de vida)</t>
  </si>
  <si>
    <t>PERSONAL MÉDICO  d/</t>
  </si>
  <si>
    <t>CONSULTORIOS MÉDICOS  e/</t>
  </si>
  <si>
    <t>DESAYUNOS ESCOLARES</t>
  </si>
  <si>
    <t>UNIDADES BÁSICAS DE REHABILITACIÓN</t>
  </si>
  <si>
    <t>DOCENTES</t>
  </si>
  <si>
    <t>CASAS DE CULTURA</t>
  </si>
  <si>
    <t>OTROS i/</t>
  </si>
  <si>
    <t>POBLACIÓN ECONÓMICAMENTE ACTIVA k/</t>
  </si>
  <si>
    <t>La cifra estatal incluye la operación de desayunadores en centros escolares y cocinas populares.</t>
  </si>
  <si>
    <t>La información reportada a nivel nacional corresponde al Programa de Atención a niños, niñas y adolescentes en situación de vulnerabilidad.</t>
  </si>
  <si>
    <t>Incluye secuestro, violación, abigeato y despojo, entre otros.</t>
  </si>
  <si>
    <t>A nivel estatal, se incluyen órdenes de aprehensión cumplidas por delitos graves.</t>
  </si>
  <si>
    <t>SERVICIO DE EMPLEO (NACIONAL Y ESTATAL)</t>
  </si>
  <si>
    <t>HECHOS VITALES</t>
  </si>
  <si>
    <t>(VARIABLES MONETARIAS A PRECIOS CORRIENTES)</t>
  </si>
  <si>
    <t>Incluye la modalidad no escolarizada.</t>
  </si>
  <si>
    <t>A nivel nacional se refieren a los pliegos petitorios con emplazamientos a huelga recibidos por la Junta Federal de Conciliación y Arbitraje, para su tramitación con motivo de revisión salarial y contractual, firma de contrato, violaciones al contrato y ajuste salarial</t>
  </si>
  <si>
    <t>PERSONAL MÉDICO a/</t>
  </si>
  <si>
    <t>ALUMNOS b/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</si>
  <si>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|</t>
  </si>
  <si>
    <t>DÓLAR BANCARIO</t>
  </si>
  <si>
    <t>DÓLAR INTERBANCARIO</t>
  </si>
  <si>
    <t>DÓLAR CANADIENSE</t>
  </si>
  <si>
    <t>LIBRA ESTERLINA (VENTA)</t>
  </si>
  <si>
    <t>GENERAL</t>
  </si>
  <si>
    <t>PROMEDIO PONDERADO</t>
  </si>
  <si>
    <t>ÁREA GEOGRÁFICA A</t>
  </si>
  <si>
    <t>ÁREA GEOGRÁFICA B</t>
  </si>
  <si>
    <t>ÁREA GEOGRÁFICA C</t>
  </si>
  <si>
    <t xml:space="preserve">DEUDA INTERNA NETA    </t>
  </si>
  <si>
    <t>DEUDA EXTERNA NETA</t>
  </si>
  <si>
    <t>SALDO DE LA CUENTA CORRIENTE</t>
  </si>
  <si>
    <t>SALDO DE LA CUENTA DE CAPITAL</t>
  </si>
  <si>
    <t>PETROLERAS</t>
  </si>
  <si>
    <t>NO PETROLERAS</t>
  </si>
  <si>
    <t>BIENES DE CONSUMO</t>
  </si>
  <si>
    <t>BIENES INTERMEDIOS</t>
  </si>
  <si>
    <t>BIENES DE CAPITAL</t>
  </si>
  <si>
    <t>GOBIERNO FEDERAL</t>
  </si>
  <si>
    <t>ORGANISMOS Y EMPRESAS</t>
  </si>
  <si>
    <t>GASTO PROGRAMABLE</t>
  </si>
  <si>
    <t>GASTO NO PROGRAMABLE</t>
  </si>
  <si>
    <t>FINANCIERO</t>
  </si>
  <si>
    <t>PROGRAMAS CONTINGENTES</t>
  </si>
  <si>
    <t>COMPRA</t>
  </si>
  <si>
    <t>VENTA</t>
  </si>
  <si>
    <t>EURO (VENTA)</t>
  </si>
  <si>
    <t>YEN JAPONÉS (VENTA)</t>
  </si>
  <si>
    <t>COTIZACIONES INTERNACIONALES</t>
  </si>
  <si>
    <t>CAFÉ (MÉXICO FOB LAREDO)</t>
  </si>
  <si>
    <t>AZÚCAR (MUNDIAL)</t>
  </si>
  <si>
    <t>PETRÓLEO</t>
  </si>
  <si>
    <t>INTERNACIONALES</t>
  </si>
  <si>
    <t>PREFERENCIAL NUEVA YORK</t>
  </si>
  <si>
    <t>NACIONALES</t>
  </si>
  <si>
    <t>PAGARÉS</t>
  </si>
  <si>
    <t>CETES (28 DÍAS)</t>
  </si>
  <si>
    <t>COSTO PORCENTUAL PROMEDIO (CPP)</t>
  </si>
  <si>
    <t>MERCADO DE DINERO DE NUEVA YORK</t>
  </si>
  <si>
    <t>INDICADORES BURSÁTILES MUNDIALES</t>
  </si>
  <si>
    <t>BOLSA MEXICANA DE VALORES</t>
  </si>
  <si>
    <t>AGREGADOS MONETARIOS</t>
  </si>
  <si>
    <t>CEMENTO GRIS</t>
  </si>
  <si>
    <t>MAYA</t>
  </si>
  <si>
    <t>ISTMO</t>
  </si>
  <si>
    <t xml:space="preserve">OLMECA       </t>
  </si>
  <si>
    <t>MEZCLA MEXICANA</t>
  </si>
  <si>
    <t>LIBOR LONDRES (6 MESES)</t>
  </si>
  <si>
    <t xml:space="preserve">60   DÍAS  </t>
  </si>
  <si>
    <t xml:space="preserve">90   DÍAS  </t>
  </si>
  <si>
    <t xml:space="preserve">180  DÍAS </t>
  </si>
  <si>
    <t>CERTIFICADOS DE DEPÓSITO (30 DÍAS)</t>
  </si>
  <si>
    <t>ACEPTACIONES BANCARIAS (30 DÍAS)</t>
  </si>
  <si>
    <t>EMPRESAS COTIZADAS</t>
  </si>
  <si>
    <t>ACCIONES OPERADAS</t>
  </si>
  <si>
    <t>MAÍZ</t>
  </si>
  <si>
    <t xml:space="preserve">TRIGO </t>
  </si>
  <si>
    <t>FRIJOL</t>
  </si>
  <si>
    <t>SORGO</t>
  </si>
  <si>
    <t>ARROZ</t>
  </si>
  <si>
    <t xml:space="preserve">SOYA </t>
  </si>
  <si>
    <t>PRECIOS NACIONALES AL PÚBLICO</t>
  </si>
  <si>
    <t>AZÚCAR REFINADA</t>
  </si>
  <si>
    <t xml:space="preserve">GASOLINA   </t>
  </si>
  <si>
    <t>DIESEL</t>
  </si>
  <si>
    <t>MAGNA</t>
  </si>
  <si>
    <t>PREMIUM</t>
  </si>
  <si>
    <t>GASTO PROGRAMADO</t>
  </si>
  <si>
    <t>NO FINANCIERO</t>
  </si>
  <si>
    <t xml:space="preserve">MAGNA </t>
  </si>
  <si>
    <t>DENSIDAD DE POBLACIÓN</t>
  </si>
  <si>
    <t>TASA DE NATALIDAD</t>
  </si>
  <si>
    <t>TASA DE MORTALIDAD</t>
  </si>
  <si>
    <t>TASA DE MORTALIDAD INFANTIL</t>
  </si>
  <si>
    <t>HABITANTE POR MÉDICO</t>
  </si>
  <si>
    <t>HABITANTE POR CAMA CENSABLE</t>
  </si>
  <si>
    <t>HABITANTE POR UNIDAD MÉDICA</t>
  </si>
  <si>
    <t>ALUMNOS POR MAESTRO (NIVEL BÁSICO)</t>
  </si>
  <si>
    <t>PIB CORRIENTE PER CÁPITA</t>
  </si>
  <si>
    <t>PIB CONSTANTE PER CÁPITA</t>
  </si>
  <si>
    <t>INVERSIÓN PÚBLICA ESTATAL PER CÁPITA</t>
  </si>
  <si>
    <t>INVERSIÓN PÚBLICA FEDERAL PER CÁPITA</t>
  </si>
  <si>
    <t>INGRESOS MUNICIPALES PER CÁPITA</t>
  </si>
  <si>
    <t>EGRESOS MUNICIPALES PER CÁPITA</t>
  </si>
  <si>
    <t>RENDIMIENTO DE LA PRODUCCIÓN AGRÍCOLA</t>
  </si>
  <si>
    <t xml:space="preserve">CONSUMO DE ENERGÍA ELÉCTRICA PER CÁPITA </t>
  </si>
  <si>
    <t>LONGITUD DE CARRETERAS POR KILÓMETRO CUADRADO</t>
  </si>
  <si>
    <t>LÍNEAS TELEFÓNICAS POR KILÓMETRO CUADRADO</t>
  </si>
  <si>
    <t>DISTRIBUCIÓN DIARIA DE LECHE POR NIÑO</t>
  </si>
  <si>
    <t>CUADRO 1</t>
  </si>
  <si>
    <t>HOMICIDIO</t>
  </si>
  <si>
    <t>DAÑOS EN BIENES</t>
  </si>
  <si>
    <t>TRABAJADORES COLOCADOS</t>
  </si>
  <si>
    <t>CUADRO 2</t>
  </si>
  <si>
    <t>CUADRO 3</t>
  </si>
  <si>
    <t>CUADRO 4</t>
  </si>
  <si>
    <t>CUADRO 5</t>
  </si>
  <si>
    <t>a/</t>
  </si>
  <si>
    <t xml:space="preserve">b/ </t>
  </si>
  <si>
    <t xml:space="preserve">d/ </t>
  </si>
  <si>
    <t>f/</t>
  </si>
  <si>
    <t>g/</t>
  </si>
  <si>
    <t>h/</t>
  </si>
  <si>
    <t>i/</t>
  </si>
  <si>
    <t>j/</t>
  </si>
  <si>
    <t>l/</t>
  </si>
  <si>
    <t>m/</t>
  </si>
  <si>
    <t>n/</t>
  </si>
  <si>
    <t>o/</t>
  </si>
  <si>
    <t>A nivel estatal incluye consultorios dentales.</t>
  </si>
  <si>
    <t xml:space="preserve">El Valor Agregado Bruto de la producción a valores básicos no incluye impuestos, a diferencia del PIB a precios de mercado que incluye los impuestos netos de subsidios. </t>
  </si>
  <si>
    <t xml:space="preserve"> </t>
  </si>
  <si>
    <t>CONCEPTO</t>
  </si>
  <si>
    <t>NACIONAL</t>
  </si>
  <si>
    <t>ESTATAL</t>
  </si>
  <si>
    <t>%</t>
  </si>
  <si>
    <t>M1</t>
  </si>
  <si>
    <t>M2</t>
  </si>
  <si>
    <t>M3</t>
  </si>
  <si>
    <t>M4</t>
  </si>
  <si>
    <t>e/</t>
  </si>
  <si>
    <t>ASISTENCIA SOCIAL</t>
  </si>
  <si>
    <t>CULTURA</t>
  </si>
  <si>
    <t>JUSTICIA</t>
  </si>
  <si>
    <t>ELECTRICIDAD</t>
  </si>
  <si>
    <t xml:space="preserve">COMUNICACIONES </t>
  </si>
  <si>
    <t>EMPLEO</t>
  </si>
  <si>
    <t>SOCIAL</t>
  </si>
  <si>
    <t>COMUNICACIONES</t>
  </si>
  <si>
    <t>RAMO 33</t>
  </si>
  <si>
    <t>Comprende correpondencia expedida y recibida.</t>
  </si>
  <si>
    <t xml:space="preserve">CEDES </t>
  </si>
  <si>
    <t>No incluye ingresos extraordinarios.</t>
  </si>
  <si>
    <t>DEMOGRAFÍA</t>
  </si>
  <si>
    <t>ALIMENTACIÓN</t>
  </si>
  <si>
    <t>EDUCACIÓN</t>
  </si>
  <si>
    <t>AGRÍCOLA</t>
  </si>
  <si>
    <t xml:space="preserve">MINERÍA  </t>
  </si>
  <si>
    <t>TASAS DE INTERÉS</t>
  </si>
  <si>
    <t>INSTRUMENTOS DE INVERSIÓN</t>
  </si>
  <si>
    <t>ECONOMÍA</t>
  </si>
  <si>
    <t>RAMO 20</t>
  </si>
  <si>
    <t xml:space="preserve">SALUD  </t>
  </si>
  <si>
    <t xml:space="preserve">AGRÍCOLA  </t>
  </si>
  <si>
    <t>Comprende expendios ubicados en tiendas DICONSA, LICONSA, CERESOS, pequeños comercios y módulos de correo rural.</t>
  </si>
  <si>
    <t>BALANZA COMERCIAL</t>
  </si>
  <si>
    <t>(Continúa)</t>
  </si>
  <si>
    <t>TCPA
(%)</t>
  </si>
  <si>
    <t xml:space="preserve">POBLACIÓN TOTAL    </t>
  </si>
  <si>
    <t>INFANTIL (0 A 4 AÑOS)</t>
  </si>
  <si>
    <t>ESCOLAR (5 A 14 AÑOS)</t>
  </si>
  <si>
    <t>FUERZA DE TRABAJO (15 A 64 AÑOS)</t>
  </si>
  <si>
    <t>TERCERA EDAD (65 Y MÁS AÑOS)</t>
  </si>
  <si>
    <t>FEMENINA EN EDAD REPRODUCTIVA (15 A 49 AÑOS)</t>
  </si>
  <si>
    <t xml:space="preserve">URBANA    </t>
  </si>
  <si>
    <t xml:space="preserve">MIXTA  </t>
  </si>
  <si>
    <t xml:space="preserve">RURAL  </t>
  </si>
  <si>
    <t>HOMBRES</t>
  </si>
  <si>
    <t>MUJERES</t>
  </si>
  <si>
    <t>RESTO DEL ESTADO</t>
  </si>
  <si>
    <t xml:space="preserve">NACIDOS EN LA ENTIDAD   </t>
  </si>
  <si>
    <t xml:space="preserve">INMIGRANTES  </t>
  </si>
  <si>
    <t>NO ESPECIFICADO</t>
  </si>
  <si>
    <t>ESPERANZA DE VIDA GENERAL</t>
  </si>
  <si>
    <t>NACIMIENTOS REGISTRADOS</t>
  </si>
  <si>
    <t>NACIDOS VIVOS</t>
  </si>
  <si>
    <t>DEFUNCIONES GENERALES REGISTRADAS</t>
  </si>
  <si>
    <t>DEFUNCIONES DE MENORES DE UN AÑO</t>
  </si>
  <si>
    <t>MATRIMONIOS</t>
  </si>
  <si>
    <t>DIVORCIOS</t>
  </si>
  <si>
    <t>POBLACIÓN DE RESPONSABILIDAD</t>
  </si>
  <si>
    <t>DERECHOHABIENTE</t>
  </si>
  <si>
    <t>ABIERTA</t>
  </si>
  <si>
    <t>UNIDADES MÉDICAS</t>
  </si>
  <si>
    <t xml:space="preserve">ENFERMERAS   </t>
  </si>
  <si>
    <t>CAMAS CENSABLES</t>
  </si>
  <si>
    <t>ALBERGUE Y ATENCIÓN A MENORES EN:</t>
  </si>
  <si>
    <t xml:space="preserve">DESAMPARO   </t>
  </si>
  <si>
    <t>APLICACIÓN DE TERAPIAS  DE REHABILITACIÓN</t>
  </si>
  <si>
    <t>ALUMNOS</t>
  </si>
  <si>
    <t>PREESCOLAR</t>
  </si>
  <si>
    <t>PRIMARIA</t>
  </si>
  <si>
    <t>SECUNDARIA</t>
  </si>
  <si>
    <t>MEDIA SUPERIOR</t>
  </si>
  <si>
    <t>SUPERIOR</t>
  </si>
  <si>
    <t>OTROS</t>
  </si>
  <si>
    <t xml:space="preserve">ESCUELAS   </t>
  </si>
  <si>
    <t xml:space="preserve">CENTROS CULTURALES </t>
  </si>
  <si>
    <t>CENTROS CULTURALES REGIONALES</t>
  </si>
  <si>
    <t>BIBLIOTECAS</t>
  </si>
  <si>
    <t>MUSEOS</t>
  </si>
  <si>
    <t>DELITOS REGISTRADOS</t>
  </si>
  <si>
    <t>AVERIGUACIONES CONSIGNADAS</t>
  </si>
  <si>
    <t>ACTAS POR RESPONSABILIDAD OFICIAL</t>
  </si>
  <si>
    <t>POBLACIÓN ASEGURADA (IMSS)</t>
  </si>
  <si>
    <t>CONFLICTOS LABORALES</t>
  </si>
  <si>
    <t>CAPACITACIÓN PARA EL TRABAJO</t>
  </si>
  <si>
    <t>SALARIOS MÍNIMOS</t>
  </si>
  <si>
    <t>INGRESOS CONSOLIDADOS</t>
  </si>
  <si>
    <t xml:space="preserve">GASTO PROGRAMABLE </t>
  </si>
  <si>
    <t>ROBO</t>
  </si>
  <si>
    <t>LESIONES</t>
  </si>
  <si>
    <t>HUELGAS ESTALLADAS</t>
  </si>
  <si>
    <t>RECEPCIÓN DE SOLICITUDES DE EMPLEO</t>
  </si>
  <si>
    <t>EDAYOS EXISTENTES</t>
  </si>
  <si>
    <t>PROMEDIO</t>
  </si>
  <si>
    <t>ZONA METROPOLITANA</t>
  </si>
  <si>
    <t>ORDINARIOS</t>
  </si>
  <si>
    <t>EXTRAORDINARIOS NETOS</t>
  </si>
  <si>
    <t>GASTO CORRIENTE</t>
  </si>
  <si>
    <t>TRANSFERENCIAS</t>
  </si>
  <si>
    <t>INVERSIÓN PÚBLICA</t>
  </si>
  <si>
    <t>PARTICIPACIÓN Y APOYOS A MUNICIPIOS</t>
  </si>
  <si>
    <t xml:space="preserve">COSTO FINANCIERO DE LA DEUDA  </t>
  </si>
  <si>
    <t>SALDO DE LA DEUDA PÚBLICA</t>
  </si>
  <si>
    <t>EXPORTACIONES TOTALES</t>
  </si>
  <si>
    <t>IMPORTACIONES TOTALES</t>
  </si>
  <si>
    <t>SALDO COMERCIAL</t>
  </si>
  <si>
    <t xml:space="preserve">SUPERFICIE COSECHADA TOTAL  </t>
  </si>
  <si>
    <t xml:space="preserve">VALOR DE LA PRODUCCIÓN TOTAL   </t>
  </si>
  <si>
    <t>CRÉDITO OTORGADO AL SECTOR AGROPECUARIO</t>
  </si>
  <si>
    <t>SUPERFICIE EJIDAL Y COMUNAL</t>
  </si>
  <si>
    <t>EJIDOS Y COMUNIDADES</t>
  </si>
  <si>
    <t>EJIDATARIOS Y COMUNEROS</t>
  </si>
  <si>
    <t>VOLUMEN DE LA PRODUCCIÓN PESQUERA</t>
  </si>
  <si>
    <t xml:space="preserve">VALOR DE LA PRODUCCIÓN PESQUERA  </t>
  </si>
  <si>
    <t xml:space="preserve">VALOR TOTAL </t>
  </si>
  <si>
    <t>VALOR DE LOS PRINCIPALES PRODUCTOS</t>
  </si>
  <si>
    <t>ORO</t>
  </si>
  <si>
    <t>PLATA</t>
  </si>
  <si>
    <t>COBRE</t>
  </si>
  <si>
    <t>CONSUMO DE ENERGÍA ELÉCTRICA</t>
  </si>
  <si>
    <t>VENTAS DE ENERGÍA ELÉCTRICA</t>
  </si>
  <si>
    <t>USUARIOS DE ENERGÍA ELÉCTRICA</t>
  </si>
  <si>
    <t xml:space="preserve">LONGITUD DE VÍAS FÉRREAS  </t>
  </si>
  <si>
    <t>AERÓDROMOS</t>
  </si>
  <si>
    <t>OFICINAS TELEGRÁFICAS</t>
  </si>
  <si>
    <t xml:space="preserve">SERVICIO INTERIOR </t>
  </si>
  <si>
    <t>SERVICIO INTERNACIONAL</t>
  </si>
  <si>
    <t>ESTABLECIMIENTOS DE HOSPEDAJE</t>
  </si>
  <si>
    <t>CUARTOS DE HOTEL</t>
  </si>
  <si>
    <t>TOLUCA</t>
  </si>
  <si>
    <t>INVERSIÓN PÚBLICA ESTATAL EJERCIDA POR PROGRAMA</t>
  </si>
  <si>
    <t>EGRESOS CONSOLIDADOS</t>
  </si>
  <si>
    <t xml:space="preserve">GASTO NO PROGRAMABLE   </t>
  </si>
  <si>
    <t>INGRESOS MUNICIPALES</t>
  </si>
  <si>
    <t>EGRESOS MUNICIPALES</t>
  </si>
  <si>
    <t xml:space="preserve">CRÉDITO DE AVÍO   </t>
  </si>
  <si>
    <t xml:space="preserve">CRÉDITO REFACCIONARIO   </t>
  </si>
  <si>
    <t>VALOR DE LA PRODUCCIÓN PESQUERA</t>
  </si>
  <si>
    <t xml:space="preserve">POBLACIÓN TOTAL </t>
  </si>
  <si>
    <t xml:space="preserve">POBLACIÓN ECONÓMICAMENTE ACTIVA </t>
  </si>
  <si>
    <t>ESPERANZA DE VIDA</t>
  </si>
  <si>
    <t>TASA DE CONDICIONES CRÍTICAS DE OCUPACIÓN</t>
  </si>
  <si>
    <t>VALOR AGREGADO BRUTO</t>
  </si>
  <si>
    <t>DEUDA PÚBLICA</t>
  </si>
  <si>
    <t>BALANZA DE PAGOS</t>
  </si>
  <si>
    <t>COMERCIO EXTERIOR</t>
  </si>
  <si>
    <t>INGRESOS DEL SECTOR PRESUPUESTAL</t>
  </si>
  <si>
    <t xml:space="preserve">GASTO PAGADO DEL SECTOR PRESUPUESTAL   </t>
  </si>
  <si>
    <t xml:space="preserve">BALANCE DEL SECTOR PRESUPUESTAL   </t>
  </si>
  <si>
    <t>BALANCE DEL SECTOR EXTRAPRESUPUESTARIO</t>
  </si>
  <si>
    <t xml:space="preserve">BALANCE ECONÓMICO DE CAJA  </t>
  </si>
  <si>
    <t>k/</t>
  </si>
  <si>
    <t>(Dotación diaria)</t>
  </si>
  <si>
    <t>(Pieza)</t>
  </si>
  <si>
    <t>(Centro)</t>
  </si>
  <si>
    <t>(Acta)</t>
  </si>
  <si>
    <t>(Millones de pesos)</t>
  </si>
  <si>
    <t>(Pesos)</t>
  </si>
  <si>
    <t>(Miles de pesos)</t>
  </si>
  <si>
    <t>(Millones de dólares)</t>
  </si>
  <si>
    <t>(Hectárea)</t>
  </si>
  <si>
    <t>(Tonelada)</t>
  </si>
  <si>
    <t>(Miles de cabezas)</t>
  </si>
  <si>
    <t>(Metro cúbico)</t>
  </si>
  <si>
    <t>(Kilómetro)</t>
  </si>
  <si>
    <t>(Por ciento)</t>
  </si>
  <si>
    <t>(Pesos por dólar)</t>
  </si>
  <si>
    <t>(Pesos por libra)</t>
  </si>
  <si>
    <t>(Pesos por euro)</t>
  </si>
  <si>
    <t>(Pesos por yen)</t>
  </si>
  <si>
    <t>(Dólar)</t>
  </si>
  <si>
    <t>(Punto)</t>
  </si>
  <si>
    <t>(Por mil)</t>
  </si>
  <si>
    <t>GASTO DE INVERSIÓN SECTORIAL</t>
  </si>
  <si>
    <t>b/</t>
  </si>
  <si>
    <t>c/</t>
  </si>
  <si>
    <t>d/</t>
  </si>
  <si>
    <t>p/</t>
  </si>
  <si>
    <t>GASOLINA</t>
  </si>
  <si>
    <t>GASTO PAGADO DEL SECTOR PRESUPUESTAL</t>
  </si>
  <si>
    <t>BALANCE DEL SECTOR PRESUPUESTAL</t>
  </si>
  <si>
    <t>DÉFICIT FINANCIERO DEL SECTOR PÚBLICO</t>
  </si>
  <si>
    <t>INVERSIÓN PÚBLICA EJERCIDA</t>
  </si>
  <si>
    <t xml:space="preserve">ÍNDICE  </t>
  </si>
  <si>
    <t>ABASTO SOCIAL</t>
  </si>
  <si>
    <t>A partir del 2004, el Programa de Inversión Estatal cambio a Gasto de Inversión Sectorial</t>
  </si>
  <si>
    <t>VALOR DE LA PRODUCCIÓN</t>
  </si>
  <si>
    <t>La cifra nacional de aeropuertos corresponde a nacionales e internacionales.</t>
  </si>
  <si>
    <t>Comprende infraestructura concensionada y permisionada.</t>
  </si>
  <si>
    <t>PODER LEGISLATIVO</t>
  </si>
  <si>
    <t>PODER JUDICIAL</t>
  </si>
  <si>
    <t>PODER EJECUTIVO</t>
  </si>
  <si>
    <t xml:space="preserve">Incluye sector auxiliar a nivel estatal. </t>
  </si>
  <si>
    <t xml:space="preserve">VOLUMEN DE LA PRODUCCIÓN PECUARIA </t>
  </si>
  <si>
    <t>VALOR DE LA PRODUCCIÓN PECUARIA</t>
  </si>
  <si>
    <t>PRODUCCIÓN (Base 1993=100)</t>
  </si>
  <si>
    <t>FINANZAS PÚBLICAS (Base 1993=100)</t>
  </si>
  <si>
    <t>PECUARIO (Base 1993=100)</t>
  </si>
  <si>
    <t>FORESTAL (Base 1993=100)</t>
  </si>
  <si>
    <t>PESCA (Base 1993=100)</t>
  </si>
  <si>
    <t>MINERÍA (Base 1993=100)</t>
  </si>
  <si>
    <t>INDICADORES FINANCIEROS</t>
  </si>
  <si>
    <t>MERCADO CAMBIARIO</t>
  </si>
  <si>
    <t>NORTEAMÉRICA</t>
  </si>
  <si>
    <t>EUROPA Y ASIA</t>
  </si>
  <si>
    <t>METALES</t>
  </si>
  <si>
    <t>(Dólares por barril)</t>
  </si>
  <si>
    <t>(Pesos por tonelada)</t>
  </si>
  <si>
    <t>VARILLA (3/8")</t>
  </si>
  <si>
    <t>PRODUCTOS AGRÍCOLAS</t>
  </si>
  <si>
    <t>(Dólares po kilogramo)</t>
  </si>
  <si>
    <t>PAPEL COMERCIAL COLOCADO POR INTERMEDIARIOS (30 DÍAS)</t>
  </si>
  <si>
    <t>INDICADORES MONETARIOS</t>
  </si>
  <si>
    <t>PRECIOS PAGADOS AL PRODUCTOR (PRIMAVERA - VERANO)</t>
  </si>
  <si>
    <t>INDICADORES AGRÍCOLAS</t>
  </si>
  <si>
    <t>PRECIOS DE MERCADO</t>
  </si>
  <si>
    <t>COMBUSTIBLES</t>
  </si>
  <si>
    <t>(Pesos por kilogramo)</t>
  </si>
  <si>
    <t>(Pesos por pieza)</t>
  </si>
  <si>
    <t>(Pesos por litro)</t>
  </si>
  <si>
    <t>PRODUCTO INTERNO BRUTO E/</t>
  </si>
  <si>
    <t>INVERSIÓN PÚBLICA EJERCIDA f/</t>
  </si>
  <si>
    <t>MATERIALES PARA CONSTRUCCIÓN g/</t>
  </si>
  <si>
    <t xml:space="preserve">g/ </t>
  </si>
  <si>
    <t>Cotizaciones nacionales.</t>
  </si>
  <si>
    <t>ÍNDICE NACIONAL DE PRECIOS AL CONSUMIDOR (Base 2Q jun 2002=100)</t>
  </si>
  <si>
    <t>ÍNDICE DE LA CANASTA BÁSICA (Base 2Q jun. 2002=100)</t>
  </si>
  <si>
    <t>ÍNDICE DE PRECIOS IMPLÍCITO (VAB) (Base 1993=100)</t>
  </si>
  <si>
    <t>SALARIOS MÍNIMOS (Base 2Q jun. 2002=100)</t>
  </si>
  <si>
    <t>INDICADORES MONETARIOS (Base 1993=100)</t>
  </si>
  <si>
    <t xml:space="preserve">PARTICIPACIÓN DE LOS ASEGURADOS TOTALES RESPECTO A LA PEA </t>
  </si>
  <si>
    <t>(Peso por habitante)</t>
  </si>
  <si>
    <t xml:space="preserve">INFORMACIÓN SOCIAL Y ECONÓMICA NACIONAL </t>
  </si>
  <si>
    <t>ZONA CONURBADA CON EL DISTRITO FEDERAL  a/</t>
  </si>
  <si>
    <t>ZONA METROPOLITANA DE LA CIUDAD DE TOLUCA  a/</t>
  </si>
  <si>
    <t>SALARIOS MÍNIMOS ( Base 2Q jun. 2002=100)</t>
  </si>
  <si>
    <t xml:space="preserve">ÍNDICE DE PRECIOS IMPLÍCITO (VAB) (Base 1993=100) </t>
  </si>
  <si>
    <t>ÍNDICE DE PRECIOS IMPLÍCITO (PIB) (Base 1993=100) (deflactor)</t>
  </si>
  <si>
    <t>TASA DE OCUPACIÓN PARCIAL Y DESOCUPACIÓN</t>
  </si>
  <si>
    <t>TASA DE DESOCUPACIÓN</t>
  </si>
  <si>
    <t xml:space="preserve">DÉFICIT FINANCIERO DEL SECTOR PÚBLICO  d/    </t>
  </si>
  <si>
    <t xml:space="preserve">e/ </t>
  </si>
  <si>
    <t>NO FINANCIERO e/</t>
  </si>
  <si>
    <t>TASA DE DESOCUPACIÓN a/</t>
  </si>
  <si>
    <t>ORIENTACIÓN PARA EL DESARROLLO INTEGRAL DEL ADOLESCENTE</t>
  </si>
  <si>
    <t>CONSULTAS DE REHABILITACIÓN Y EDUCACIÓN ESPECIAL</t>
  </si>
  <si>
    <t>ND</t>
  </si>
  <si>
    <t>NA</t>
  </si>
  <si>
    <t>(Despensa)</t>
  </si>
  <si>
    <t>PAQUETES ALIMENTICIOS A FAMILIAS</t>
  </si>
  <si>
    <t>(Comedor)</t>
  </si>
  <si>
    <t>ESPACIOS DE ALIMENTACIÓN, ENCUENTRO Y DESARROLLO f/</t>
  </si>
  <si>
    <t>AYUDAS FUNCIONALES</t>
  </si>
  <si>
    <t>FUENTE: Instituto de Información e Investigación Geográfica, Estadística y Catastral del Estado de México (IGECEM), con base en información proporcionada por las dependencias federales y estatales.</t>
  </si>
  <si>
    <t>PRECIO DE LA PRODUCCIÓN AGRÍCOLA</t>
  </si>
  <si>
    <t>AGRÍCOLA (Base 1993=100)</t>
  </si>
  <si>
    <t>INDICADORES AGRÍCOLAS  (Base dic. 2003=100)</t>
  </si>
  <si>
    <t>Los indicadores de la serie corresponden al cuarto trimestre de cada año. Las tasas del periodo 2000 a 2004 fueron homologadas con base en los criterios de la ENOE.</t>
  </si>
  <si>
    <t>VARIACIÓN ANUAL EN POR CIENTO A DICIEMBRE DE CADA AÑO</t>
  </si>
  <si>
    <t>ÍNDICE NACIONAL DE PRECIOS PRODUCTOR (Base dic. 2003=100)</t>
  </si>
  <si>
    <t>q/</t>
  </si>
  <si>
    <t>La serie corresponde a líneas telefónicas en servicio, residenciales y no residenciales de la Comisión Federal de Telecomunicaciones (COFETEL).</t>
  </si>
  <si>
    <t>Incluye establecimientos de clase económica (Casas de huéspedes, Cabañas, Campamentos y otros) y establecimientos sin categoría.</t>
  </si>
  <si>
    <t xml:space="preserve">h/ </t>
  </si>
  <si>
    <t>TASA INTERÉS INTERCAMBIARIA DE EQUILIBRIO (28 DÍAS)</t>
  </si>
  <si>
    <t xml:space="preserve">i/ </t>
  </si>
  <si>
    <t>NUEVA YORK (DOW JONES)</t>
  </si>
  <si>
    <t>TOKIO (NIKKEI-225)</t>
  </si>
  <si>
    <t>LONDRES (FTSE-100)</t>
  </si>
  <si>
    <t>FRANCFORT (XETRA DAX)</t>
  </si>
  <si>
    <t>MADRID (IBEX-35)</t>
  </si>
  <si>
    <t>PRIME RATE</t>
  </si>
  <si>
    <t>LETRA DEL TESORO (3 MESES)</t>
  </si>
  <si>
    <t>PAPEL COMERCIAL, TASA PROMEDIO PONDERADA h/</t>
  </si>
  <si>
    <t>TRIGO i/</t>
  </si>
  <si>
    <t>(Litros)</t>
  </si>
  <si>
    <t>r/</t>
  </si>
  <si>
    <t>INVERSIÓN PÚBLICA ESTATAL EJERCIDA POR PROGRAMA c/</t>
  </si>
  <si>
    <t>GASTO DE INVERSIÓN SECTORIAL d/</t>
  </si>
  <si>
    <t>ORDENES DE APREHENSIÓN CUMPLIDAS j/</t>
  </si>
  <si>
    <t>En 2000 la Zona  Metropolitana del Valle de México estaba conformaba por 35 municipios, a partir de 2005 por 59.  Por otro lado, la  Zona Metropolitana del Valle de Toluca está integrada por nueve municipios. La serie 2001 a 2004 queda estructurada de acuerdo a esta última, con base en las nuevas proyecciones de población de CONAPO, 2005-2030.</t>
  </si>
  <si>
    <t>Las cifras corresponden al cuarto trimestre de cada año. Es preciso señalar que los datos de 2000 a 2004 tienen la característica de ser estimaciones, tomando como base a las nuevas proyecciones de población de CONAPO, 2005-2030.</t>
  </si>
  <si>
    <t>FUENTE: Instituto de Información e Investigación Geográfica, Estadística y Catastral del Estado de México (IGECEM). Con base en información proporcionada por las dependencias Federales y Estatales.</t>
  </si>
  <si>
    <t>(Pesos diarios)</t>
  </si>
  <si>
    <t>NOTA: Los valores de las variables de producción a precios constantes se obtuvieron de dividir los valores monetarios a precios corrientes entre el índice de precios implícito del Producto Interno Bruto y el resultado se multiplicó por cien. Para el caso de los salarios mínimos, los precios pagados al productor y los precios nacionales al público se utilizó el índice de precios al consumidor, el índice de precios al productor y el índice de la canasta básica, respectivamente.</t>
  </si>
  <si>
    <t>SITUACIÓN EXTRAORDINARIA (DE y EN LA CALLE) g/</t>
  </si>
  <si>
    <r>
      <t xml:space="preserve">DEMOGRAFÍA  </t>
    </r>
    <r>
      <rPr>
        <sz val="12"/>
        <rFont val="Gill Sans"/>
        <family val="2"/>
      </rPr>
      <t>E/</t>
    </r>
  </si>
  <si>
    <r>
      <t xml:space="preserve">HECHOS VITALES </t>
    </r>
    <r>
      <rPr>
        <sz val="12"/>
        <rFont val="Gill Sans"/>
        <family val="2"/>
      </rPr>
      <t>b/</t>
    </r>
  </si>
  <si>
    <r>
      <t xml:space="preserve">SALUD </t>
    </r>
    <r>
      <rPr>
        <sz val="12"/>
        <rFont val="Gill Sans"/>
        <family val="2"/>
      </rPr>
      <t xml:space="preserve">c/ </t>
    </r>
  </si>
  <si>
    <r>
      <t xml:space="preserve">EMPLEO </t>
    </r>
    <r>
      <rPr>
        <sz val="12"/>
        <rFont val="Gill Sans"/>
        <family val="2"/>
      </rPr>
      <t>c/</t>
    </r>
  </si>
  <si>
    <t>De 2000 a 2008</t>
  </si>
  <si>
    <r>
      <t>2008</t>
    </r>
    <r>
      <rPr>
        <sz val="12"/>
        <rFont val="Gill Sans"/>
        <family val="2"/>
      </rPr>
      <t xml:space="preserve"> P/</t>
    </r>
  </si>
  <si>
    <r>
      <t xml:space="preserve">2008 </t>
    </r>
    <r>
      <rPr>
        <sz val="12"/>
        <rFont val="Gill Sans"/>
        <family val="2"/>
      </rPr>
      <t>P/</t>
    </r>
  </si>
  <si>
    <t>INGRESOS CONSOLIDADOS e/</t>
  </si>
  <si>
    <t>EGRESOS CONSOLIDADOS f/</t>
  </si>
  <si>
    <t>PODER EJECUTIVO g/</t>
  </si>
  <si>
    <t>OTROS h/</t>
  </si>
  <si>
    <t>INVERSIÓN PÚBLICA i/</t>
  </si>
  <si>
    <t>INGRESOS MUNICIPALES j/</t>
  </si>
  <si>
    <t>EGRESOS MUNICIPALES j/</t>
  </si>
  <si>
    <t>s/</t>
  </si>
  <si>
    <t>Para el 2008, la cifra estatal incluye un superavit del ejercicio anterior de mil  406 millones 573 mil pesos.</t>
  </si>
  <si>
    <t>La cifra estatal de 2002 es igual a la de 2001 para tomarlo como año índice para iniciar estadísticas por municipio con los sistemas automatizados de SAGARPA.</t>
  </si>
  <si>
    <t>VOLUMEN DE LA PRODUCCIÓN TOTAL k/</t>
  </si>
  <si>
    <t>EXISTENCIAS GANADERAS DE BOVINO m/</t>
  </si>
  <si>
    <t>t/</t>
  </si>
  <si>
    <t>El volumen de producción agrícola total, no incluye maguey pulquero y producción floricola.</t>
  </si>
  <si>
    <t>DEUDA INTERNA NETA</t>
  </si>
  <si>
    <t xml:space="preserve">EDUCACIÓN  (Fin de cursos) </t>
  </si>
  <si>
    <t xml:space="preserve">OTROS h/  </t>
  </si>
  <si>
    <t>La información nacional corresponde al 2007.</t>
  </si>
  <si>
    <t>A nivel nacional la población derechohabiente y abierta fueron estimadas con base a las nuevas proyecciones de población CONAPO.</t>
  </si>
  <si>
    <t>Comprende médicos en contacto con el paciente, especialistas, pasantes, odontólogos y personal médico en otras labores.</t>
  </si>
  <si>
    <t>El concepto comprende: capacitación para el trabajo, educación inicial, especial y otros servicios educativos.</t>
  </si>
  <si>
    <t xml:space="preserve">El dato de 2008 corresponde al ciclo agrícola otoño-invierno 2007/2008. </t>
  </si>
  <si>
    <t xml:space="preserve">El porcentaje corresponde al 31 de octubre de 2008. </t>
  </si>
  <si>
    <t>Las cifras e indicadores de la serie corresponden al cuarto trimestre de cada año. La población económicamente activa del 2000 a 2004 tiene la característica de ser estimaciones, tomando como base los resultados del II Conteo de Población y Vivienda 2005.</t>
  </si>
  <si>
    <t>Comprende al balance económico  (Gobierno Federal, organismos  y empresas públicas no financieras) y a la intermediación financiera de la banca de desarrollo y los fideicomisos oficiales de fomento.</t>
  </si>
  <si>
    <t>ONZA TROY MÉXICO (VENTA)</t>
  </si>
  <si>
    <t>ONZA TROY LONDRES (VENTA)</t>
  </si>
  <si>
    <t>ONZA NUEVA YORK (VENTA)</t>
  </si>
  <si>
    <t>CENTENARIO (VENTA)</t>
  </si>
  <si>
    <t>ONZA SPOT LONDRES (VENTA)</t>
  </si>
  <si>
    <t>ONZA TROY NUEVA YORK (VENTA)</t>
  </si>
  <si>
    <t>Las cifras corresponden a la inversión física del sector público federal ejercida, 2008.</t>
  </si>
  <si>
    <t>La cifra de inversión pública estatal ejercida para el 2008 incluye 12 mil 073.8 millones de pesos de cobertura regional, estatal y más de un municipio.</t>
  </si>
  <si>
    <t xml:space="preserve">El total de egresos estatal 2008, considera un sobre ejercicio del poder legislativo y judicial de 60.44 millones de pesos. </t>
  </si>
  <si>
    <t>Las cifras estatales son obtenidas con base en la información contenida en la Cuenta Pública del Gobierno y Organismos Auxiliares del Estado de México 2000-2008.</t>
  </si>
  <si>
    <t>En 2007 y 2008 las cifras estatales se refieren a ingresos y egresos presupuestados municipales; mientras que,  los nacionales corresponden a ingresos y egresos netos públicos estatales.</t>
  </si>
  <si>
    <t>NOTA: Los valores de las variables de producción a precios constantes se obtuvieron al dividir los valores monetarios a precios corrientes entre el Índice de Precios Implícito (IPI) del Producto Interno Bruto y el resultado se multiplicó por cien. Mientras que en el sector agrícola, forestal y pesca se utilizó el IPI agropecuario, y para minería y electricidad el IPI de minería y el IPI de electricidad, respectivamente. En el caso de los salarios mínimos se utilizó el índice de precios al consumidor.</t>
  </si>
  <si>
    <t>TCPA: Tasa de crecimiento promedio anual del periodo de 2000 a 2008.</t>
  </si>
  <si>
    <t>PATRONES TOTALES (IMSS) l/</t>
  </si>
  <si>
    <t>EMPLAZAMIENTOS A HUELGAS REGISTRADAS m/</t>
  </si>
  <si>
    <r>
      <t>NOTA: La superficie geográfica nacional es de un millón 964 mil 375 m</t>
    </r>
    <r>
      <rPr>
        <vertAlign val="superscript"/>
        <sz val="12"/>
        <color indexed="63"/>
        <rFont val="Gill Sans"/>
        <family val="2"/>
      </rPr>
      <t>2</t>
    </r>
    <r>
      <rPr>
        <sz val="12"/>
        <color indexed="63"/>
        <rFont val="Gill Sans"/>
        <family val="2"/>
      </rPr>
      <t xml:space="preserve"> y la superficie del Estado de México es de 22 mil 518.71 m</t>
    </r>
    <r>
      <rPr>
        <vertAlign val="superscript"/>
        <sz val="12"/>
        <color indexed="63"/>
        <rFont val="Gill Sans"/>
        <family val="2"/>
      </rPr>
      <t>2</t>
    </r>
    <r>
      <rPr>
        <sz val="12"/>
        <color indexed="63"/>
        <rFont val="Gill Sans"/>
        <family val="2"/>
      </rPr>
      <t>.</t>
    </r>
  </si>
  <si>
    <t>AEROPUERTOS q/</t>
  </si>
  <si>
    <t xml:space="preserve">OFICINAS POSTALES  r/   </t>
  </si>
  <si>
    <t>MOVIMIENTO DE CORRESPONDENCIA s/</t>
  </si>
  <si>
    <t>LÍNEAS TELEFÓNICAS t/</t>
  </si>
  <si>
    <t>u/</t>
  </si>
  <si>
    <t>ESTACIONES DE RADIO u/</t>
  </si>
  <si>
    <t>ESTACIONES DE TELEVISIÓN u/</t>
  </si>
  <si>
    <t>Las cifras a nivel nacional son iguales a las reportadas en 2007, esto debido a que la dependencia no ha generado datos para el 2008.</t>
  </si>
  <si>
    <t xml:space="preserve">La cifra estatal del 2008 es la misma a la del año anterior, esto debido a que la dependencia no reportó dato alguno. </t>
  </si>
  <si>
    <t>La cifra estatal y nacional corresponde a la inversión física del sector público federal ejercida.</t>
  </si>
  <si>
    <t>FUENTE: Cuadros 1, 2, 3, 4 y 5.</t>
  </si>
  <si>
    <r>
      <t xml:space="preserve">PECUARIO </t>
    </r>
    <r>
      <rPr>
        <sz val="12"/>
        <rFont val="Gill Sans"/>
        <family val="2"/>
      </rPr>
      <t>l/</t>
    </r>
  </si>
  <si>
    <r>
      <t xml:space="preserve">FORESTAL </t>
    </r>
    <r>
      <rPr>
        <sz val="12"/>
        <rFont val="Gill Sans"/>
        <family val="2"/>
      </rPr>
      <t>n/</t>
    </r>
  </si>
  <si>
    <r>
      <t xml:space="preserve">PESCA </t>
    </r>
    <r>
      <rPr>
        <sz val="12"/>
        <rFont val="Gill Sans"/>
        <family val="2"/>
      </rPr>
      <t>o/</t>
    </r>
  </si>
  <si>
    <r>
      <t xml:space="preserve">TURISMO </t>
    </r>
    <r>
      <rPr>
        <sz val="12"/>
        <rFont val="Gill Sans"/>
        <family val="2"/>
      </rPr>
      <t>p/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</si>
</sst>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N$&quot;#,##0_);[Red]\(&quot;N$&quot;#,##0\)"/>
    <numFmt numFmtId="173" formatCode="&quot;N$&quot;#,##0.00_);[Red]\(&quot;N$&quot;#,##0.00\)"/>
    <numFmt numFmtId="174" formatCode="#,##0.0_);\(#,##0.0\)"/>
    <numFmt numFmtId="175" formatCode="General_)"/>
    <numFmt numFmtId="176" formatCode="#,##0.0;[Red]\-#,##0.0"/>
    <numFmt numFmtId="177" formatCode="0.0"/>
    <numFmt numFmtId="178" formatCode="0.0000"/>
    <numFmt numFmtId="179" formatCode="#\ ###\ ###\ ##0.0"/>
    <numFmt numFmtId="180" formatCode="00.00"/>
    <numFmt numFmtId="181" formatCode="#\ ##0"/>
    <numFmt numFmtId="182" formatCode="#\ ##0.0"/>
    <numFmt numFmtId="183" formatCode="###\ ###\ ##0"/>
    <numFmt numFmtId="184" formatCode="###\ ###\ ##0.0"/>
    <numFmt numFmtId="185" formatCode="###\ ##0.0"/>
    <numFmt numFmtId="186" formatCode="#\ ##0.00"/>
    <numFmt numFmtId="187" formatCode="###\ ##0.00"/>
    <numFmt numFmtId="188" formatCode="###\ ###\ ##0.00"/>
    <numFmt numFmtId="189" formatCode="\-"/>
    <numFmt numFmtId="190" formatCode="\(###\ ###\ ##0.0\)"/>
    <numFmt numFmtId="191" formatCode="\(#\ ##0.0\)"/>
    <numFmt numFmtId="192" formatCode="##\ ###\ ##0.0"/>
    <numFmt numFmtId="193" formatCode="####\ ##0.00"/>
    <numFmt numFmtId="194" formatCode="#\ ###\ ##0.00"/>
    <numFmt numFmtId="195" formatCode="###\ ###\ ###\ ##0"/>
    <numFmt numFmtId="196" formatCode="#\ ###\ ##0"/>
    <numFmt numFmtId="197" formatCode="[$€]#,##0.00_);[Red]\([$€]#,##0.00\)"/>
    <numFmt numFmtId="198" formatCode="##\ ###0.0"/>
    <numFmt numFmtId="199" formatCode="##0.00"/>
    <numFmt numFmtId="200" formatCode="##\ ##0.0"/>
    <numFmt numFmtId="201" formatCode="#\ ###\ ##0.0"/>
    <numFmt numFmtId="202" formatCode="\ #\ ###\ ##0.0"/>
    <numFmt numFmtId="203" formatCode="#\ ###\ ###\ ##0"/>
    <numFmt numFmtId="204" formatCode="#\ ###\ ###\ ##0.0,"/>
    <numFmt numFmtId="205" formatCode="#\ ###\ ###.0,"/>
    <numFmt numFmtId="206" formatCode="###\ ###\ ##0.0,"/>
    <numFmt numFmtId="207" formatCode="###\ ###\ ##0.0,,"/>
    <numFmt numFmtId="208" formatCode="\(#\ ##0.000.0,\)"/>
    <numFmt numFmtId="209" formatCode="#\ ###\ ###\ ##0.00"/>
    <numFmt numFmtId="210" formatCode="##\ ###\ ###\ ##0.0"/>
    <numFmt numFmtId="211" formatCode="#\ ###\ ###\ ###\ ##0.0"/>
    <numFmt numFmtId="212" formatCode="0.000"/>
    <numFmt numFmtId="213" formatCode="###,##0"/>
    <numFmt numFmtId="214" formatCode="###,##0.0"/>
    <numFmt numFmtId="215" formatCode="###,##0.00"/>
    <numFmt numFmtId="216" formatCode="#\ ##0;\-#\ ##0"/>
    <numFmt numFmtId="217" formatCode="0.00;\-0.00"/>
    <numFmt numFmtId="218" formatCode="#\ ###\ ###"/>
    <numFmt numFmtId="219" formatCode="#\ ##0.0;\-#\ ##0.0"/>
    <numFmt numFmtId="220" formatCode="\$#,##0\ ;\(\$#,##0\)"/>
    <numFmt numFmtId="221" formatCode="#,##0.00_);\(#,##0.00\)"/>
    <numFmt numFmtId="222" formatCode="#,##0.0"/>
    <numFmt numFmtId="223" formatCode="#,###,###,###,##0.0"/>
    <numFmt numFmtId="224" formatCode="#\ ###\ ###\ ###\ ##0.00"/>
    <numFmt numFmtId="225" formatCode="#\ ###\ ###\ ###\ ##0"/>
    <numFmt numFmtId="226" formatCode="####\ ##0.0000"/>
  </numFmts>
  <fonts count="82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Fujiyama"/>
      <family val="0"/>
    </font>
    <font>
      <sz val="7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Gill Sans"/>
      <family val="2"/>
    </font>
    <font>
      <sz val="12"/>
      <name val="Gill Sans"/>
      <family val="2"/>
    </font>
    <font>
      <b/>
      <sz val="20"/>
      <name val="Gill Sans"/>
      <family val="2"/>
    </font>
    <font>
      <b/>
      <sz val="11"/>
      <name val="Gill Sans"/>
      <family val="2"/>
    </font>
    <font>
      <sz val="10"/>
      <name val="Gill Sans"/>
      <family val="2"/>
    </font>
    <font>
      <sz val="11"/>
      <name val="Gill Sans"/>
      <family val="2"/>
    </font>
    <font>
      <b/>
      <sz val="12"/>
      <name val="Gill Sans"/>
      <family val="2"/>
    </font>
    <font>
      <sz val="11.5"/>
      <name val="Gill Sans"/>
      <family val="2"/>
    </font>
    <font>
      <b/>
      <vertAlign val="superscript"/>
      <sz val="11.5"/>
      <name val="Gill Sans"/>
      <family val="2"/>
    </font>
    <font>
      <sz val="20"/>
      <name val="Gill Sans"/>
      <family val="2"/>
    </font>
    <font>
      <b/>
      <vertAlign val="superscript"/>
      <sz val="12"/>
      <name val="Gill Sans"/>
      <family val="2"/>
    </font>
    <font>
      <vertAlign val="superscript"/>
      <sz val="12"/>
      <name val="Gill Sans"/>
      <family val="2"/>
    </font>
    <font>
      <vertAlign val="superscript"/>
      <sz val="11"/>
      <name val="Gill Sans"/>
      <family val="2"/>
    </font>
    <font>
      <sz val="12.5"/>
      <name val="Gill Sans"/>
      <family val="2"/>
    </font>
    <font>
      <sz val="14"/>
      <name val="Gill Sans"/>
      <family val="2"/>
    </font>
    <font>
      <b/>
      <sz val="14"/>
      <name val="Gill Sans"/>
      <family val="2"/>
    </font>
    <font>
      <b/>
      <sz val="16"/>
      <name val="Gill Sans"/>
      <family val="2"/>
    </font>
    <font>
      <sz val="11"/>
      <color indexed="10"/>
      <name val="Gill Sans"/>
      <family val="2"/>
    </font>
    <font>
      <sz val="12"/>
      <color indexed="19"/>
      <name val="Gill Sans"/>
      <family val="2"/>
    </font>
    <font>
      <b/>
      <sz val="12"/>
      <color indexed="19"/>
      <name val="Gill Sans"/>
      <family val="2"/>
    </font>
    <font>
      <sz val="11"/>
      <color indexed="19"/>
      <name val="Gill Sans"/>
      <family val="2"/>
    </font>
    <font>
      <sz val="11"/>
      <color indexed="12"/>
      <name val="Gill Sans"/>
      <family val="2"/>
    </font>
    <font>
      <sz val="12"/>
      <color indexed="63"/>
      <name val="Gill Sans"/>
      <family val="2"/>
    </font>
    <font>
      <vertAlign val="superscript"/>
      <sz val="12"/>
      <color indexed="63"/>
      <name val="Gill Sans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3"/>
      <name val="Gill Sans"/>
      <family val="2"/>
    </font>
    <font>
      <sz val="12.5"/>
      <color indexed="63"/>
      <name val="Gill Sans"/>
      <family val="2"/>
    </font>
    <font>
      <b/>
      <sz val="12"/>
      <color indexed="63"/>
      <name val="Gill Sans"/>
      <family val="2"/>
    </font>
    <font>
      <sz val="14"/>
      <color indexed="63"/>
      <name val="Gill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Gill Sans"/>
      <family val="2"/>
    </font>
    <font>
      <sz val="12"/>
      <color theme="1"/>
      <name val="Gill Sans"/>
      <family val="2"/>
    </font>
    <font>
      <sz val="12.5"/>
      <color theme="1"/>
      <name val="Gill Sans"/>
      <family val="2"/>
    </font>
    <font>
      <b/>
      <sz val="12"/>
      <color theme="1"/>
      <name val="Gill Sans"/>
      <family val="2"/>
    </font>
    <font>
      <sz val="14"/>
      <color theme="1"/>
      <name val="Gill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102">
    <xf numFmtId="175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9" fillId="1" borderId="1" applyBorder="0" applyAlignment="0">
      <protection/>
    </xf>
    <xf numFmtId="213" fontId="10" fillId="0" borderId="0" applyFill="0" applyBorder="0" applyProtection="0">
      <alignment horizontal="right"/>
    </xf>
    <xf numFmtId="214" fontId="10" fillId="0" borderId="0" applyFill="0" applyBorder="0" applyProtection="0">
      <alignment horizontal="right"/>
    </xf>
    <xf numFmtId="215" fontId="10" fillId="0" borderId="0" applyFill="0" applyBorder="0" applyProtection="0">
      <alignment horizontal="right"/>
    </xf>
    <xf numFmtId="0" fontId="6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21" borderId="2" applyNumberFormat="0" applyAlignment="0" applyProtection="0"/>
    <xf numFmtId="0" fontId="13" fillId="0" borderId="0" applyNumberFormat="0" applyFill="0" applyBorder="0" applyProtection="0">
      <alignment horizontal="left" vertical="top"/>
    </xf>
    <xf numFmtId="0" fontId="65" fillId="22" borderId="3" applyNumberFormat="0" applyAlignment="0" applyProtection="0"/>
    <xf numFmtId="0" fontId="66" fillId="0" borderId="4" applyNumberFormat="0" applyFill="0" applyAlignment="0" applyProtection="0"/>
    <xf numFmtId="175" fontId="0" fillId="0" borderId="0">
      <alignment/>
      <protection/>
    </xf>
    <xf numFmtId="21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2" applyNumberFormat="0" applyAlignment="0" applyProtection="0"/>
    <xf numFmtId="0" fontId="10" fillId="0" borderId="0" applyNumberFormat="0" applyFill="0" applyBorder="0" applyProtection="0">
      <alignment horizontal="right" vertical="top"/>
    </xf>
    <xf numFmtId="197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18" fontId="8" fillId="0" borderId="0" applyFill="0" applyBorder="0" applyProtection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Alignment="0" applyProtection="0"/>
    <xf numFmtId="216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20" fontId="14" fillId="0" borderId="0" applyFont="0" applyFill="0" applyBorder="0" applyAlignment="0" applyProtection="0"/>
    <xf numFmtId="0" fontId="70" fillId="31" borderId="0" applyNumberFormat="0" applyBorder="0" applyAlignment="0" applyProtection="0"/>
    <xf numFmtId="0" fontId="61" fillId="0" borderId="0">
      <alignment/>
      <protection/>
    </xf>
    <xf numFmtId="175" fontId="0" fillId="0" borderId="0">
      <alignment vertical="top"/>
      <protection/>
    </xf>
    <xf numFmtId="175" fontId="0" fillId="0" borderId="0">
      <alignment vertical="top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6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vertical="top"/>
    </xf>
    <xf numFmtId="9" fontId="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71" fillId="2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/>
    </xf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67" fillId="0" borderId="11" applyNumberFormat="0" applyFill="0" applyAlignment="0" applyProtection="0"/>
    <xf numFmtId="0" fontId="14" fillId="0" borderId="12" applyNumberFormat="0" applyFont="0" applyFill="0" applyAlignment="0" applyProtection="0"/>
    <xf numFmtId="0" fontId="14" fillId="0" borderId="12" applyNumberFormat="0" applyFont="0" applyFill="0" applyAlignment="0" applyProtection="0"/>
  </cellStyleXfs>
  <cellXfs count="510">
    <xf numFmtId="175" fontId="0" fillId="0" borderId="0" xfId="0" applyAlignment="1">
      <alignment vertical="top"/>
    </xf>
    <xf numFmtId="175" fontId="19" fillId="0" borderId="0" xfId="0" applyFont="1" applyFill="1" applyAlignment="1">
      <alignment vertical="top"/>
    </xf>
    <xf numFmtId="175" fontId="19" fillId="0" borderId="0" xfId="0" applyFont="1" applyFill="1" applyBorder="1" applyAlignment="1">
      <alignment vertical="top"/>
    </xf>
    <xf numFmtId="175" fontId="23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right" vertical="center"/>
    </xf>
    <xf numFmtId="185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Fill="1" applyAlignment="1">
      <alignment vertical="center"/>
    </xf>
    <xf numFmtId="175" fontId="23" fillId="0" borderId="0" xfId="0" applyFont="1" applyAlignment="1">
      <alignment vertical="top"/>
    </xf>
    <xf numFmtId="175" fontId="19" fillId="0" borderId="0" xfId="0" applyFont="1" applyAlignment="1">
      <alignment vertical="top"/>
    </xf>
    <xf numFmtId="175" fontId="19" fillId="0" borderId="0" xfId="0" applyFont="1" applyAlignment="1">
      <alignment horizontal="right"/>
    </xf>
    <xf numFmtId="175" fontId="19" fillId="0" borderId="0" xfId="0" applyFont="1" applyBorder="1" applyAlignment="1">
      <alignment vertical="top"/>
    </xf>
    <xf numFmtId="177" fontId="19" fillId="0" borderId="0" xfId="0" applyNumberFormat="1" applyFont="1" applyAlignment="1">
      <alignment vertical="top"/>
    </xf>
    <xf numFmtId="175" fontId="18" fillId="0" borderId="0" xfId="0" applyFont="1" applyFill="1" applyBorder="1" applyAlignment="1">
      <alignment vertical="center"/>
    </xf>
    <xf numFmtId="175" fontId="18" fillId="0" borderId="0" xfId="0" applyFont="1" applyFill="1" applyBorder="1" applyAlignment="1">
      <alignment horizontal="left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175" fontId="21" fillId="0" borderId="0" xfId="0" applyFont="1" applyFill="1" applyAlignment="1">
      <alignment horizontal="left" vertical="center"/>
    </xf>
    <xf numFmtId="175" fontId="23" fillId="0" borderId="0" xfId="0" applyFont="1" applyFill="1" applyAlignment="1">
      <alignment vertical="center"/>
    </xf>
    <xf numFmtId="175" fontId="19" fillId="0" borderId="0" xfId="0" applyFont="1" applyFill="1" applyAlignment="1">
      <alignment horizontal="right" vertical="center"/>
    </xf>
    <xf numFmtId="175" fontId="19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Border="1" applyAlignment="1">
      <alignment vertical="center"/>
    </xf>
    <xf numFmtId="2" fontId="19" fillId="0" borderId="0" xfId="0" applyNumberFormat="1" applyFont="1" applyFill="1" applyBorder="1" applyAlignment="1" applyProtection="1">
      <alignment vertical="center"/>
      <protection/>
    </xf>
    <xf numFmtId="183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 applyProtection="1">
      <alignment horizontal="right" vertical="center"/>
      <protection/>
    </xf>
    <xf numFmtId="175" fontId="19" fillId="0" borderId="0" xfId="0" applyFont="1" applyAlignment="1">
      <alignment vertical="center"/>
    </xf>
    <xf numFmtId="175" fontId="23" fillId="0" borderId="0" xfId="0" applyFont="1" applyAlignment="1">
      <alignment vertical="center"/>
    </xf>
    <xf numFmtId="177" fontId="23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Border="1" applyAlignment="1">
      <alignment vertical="center"/>
    </xf>
    <xf numFmtId="175" fontId="23" fillId="0" borderId="0" xfId="0" applyFont="1" applyFill="1" applyBorder="1" applyAlignment="1">
      <alignment horizontal="left" vertical="center"/>
    </xf>
    <xf numFmtId="184" fontId="23" fillId="0" borderId="0" xfId="0" applyNumberFormat="1" applyFont="1" applyFill="1" applyBorder="1" applyAlignment="1" applyProtection="1">
      <alignment horizontal="right" vertical="center"/>
      <protection/>
    </xf>
    <xf numFmtId="222" fontId="23" fillId="0" borderId="0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175" fontId="23" fillId="0" borderId="0" xfId="0" applyFont="1" applyFill="1" applyBorder="1" applyAlignment="1">
      <alignment horizontal="center" vertical="center"/>
    </xf>
    <xf numFmtId="175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right" vertical="center"/>
    </xf>
    <xf numFmtId="2" fontId="19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Border="1" applyAlignment="1">
      <alignment vertical="center" wrapText="1"/>
    </xf>
    <xf numFmtId="183" fontId="23" fillId="0" borderId="0" xfId="0" applyNumberFormat="1" applyFont="1" applyFill="1" applyBorder="1" applyAlignment="1" applyProtection="1">
      <alignment horizontal="right" vertical="center"/>
      <protection/>
    </xf>
    <xf numFmtId="184" fontId="23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right" vertical="center"/>
    </xf>
    <xf numFmtId="184" fontId="19" fillId="0" borderId="0" xfId="0" applyNumberFormat="1" applyFont="1" applyFill="1" applyBorder="1" applyAlignment="1">
      <alignment horizontal="right" vertical="center"/>
    </xf>
    <xf numFmtId="175" fontId="19" fillId="0" borderId="0" xfId="0" applyFont="1" applyAlignment="1">
      <alignment horizontal="right" vertical="center"/>
    </xf>
    <xf numFmtId="39" fontId="24" fillId="0" borderId="0" xfId="0" applyNumberFormat="1" applyFont="1" applyFill="1" applyBorder="1" applyAlignment="1" applyProtection="1">
      <alignment horizontal="left" vertical="center"/>
      <protection/>
    </xf>
    <xf numFmtId="177" fontId="19" fillId="0" borderId="0" xfId="0" applyNumberFormat="1" applyFont="1" applyFill="1" applyAlignment="1">
      <alignment vertical="center"/>
    </xf>
    <xf numFmtId="177" fontId="19" fillId="0" borderId="0" xfId="0" applyNumberFormat="1" applyFont="1" applyAlignment="1">
      <alignment vertical="center"/>
    </xf>
    <xf numFmtId="175" fontId="19" fillId="0" borderId="0" xfId="0" applyFont="1" applyFill="1" applyAlignment="1">
      <alignment horizontal="right"/>
    </xf>
    <xf numFmtId="177" fontId="19" fillId="0" borderId="0" xfId="0" applyNumberFormat="1" applyFont="1" applyFill="1" applyAlignment="1">
      <alignment vertical="top"/>
    </xf>
    <xf numFmtId="175" fontId="18" fillId="0" borderId="0" xfId="0" applyFont="1" applyFill="1" applyAlignment="1">
      <alignment horizontal="left" vertical="center"/>
    </xf>
    <xf numFmtId="175" fontId="24" fillId="0" borderId="0" xfId="0" applyFont="1" applyFill="1" applyAlignment="1">
      <alignment horizontal="left" vertical="center"/>
    </xf>
    <xf numFmtId="175" fontId="23" fillId="0" borderId="0" xfId="0" applyFont="1" applyFill="1" applyBorder="1" applyAlignment="1">
      <alignment horizontal="left" vertical="center" wrapText="1"/>
    </xf>
    <xf numFmtId="175" fontId="21" fillId="0" borderId="0" xfId="0" applyFont="1" applyFill="1" applyBorder="1" applyAlignment="1">
      <alignment horizontal="left" vertical="center"/>
    </xf>
    <xf numFmtId="37" fontId="23" fillId="0" borderId="0" xfId="0" applyNumberFormat="1" applyFont="1" applyFill="1" applyBorder="1" applyAlignment="1" applyProtection="1">
      <alignment horizontal="right" vertical="center"/>
      <protection/>
    </xf>
    <xf numFmtId="196" fontId="23" fillId="0" borderId="0" xfId="0" applyNumberFormat="1" applyFont="1" applyFill="1" applyBorder="1" applyAlignment="1" applyProtection="1">
      <alignment horizontal="right" vertical="center"/>
      <protection/>
    </xf>
    <xf numFmtId="175" fontId="21" fillId="0" borderId="0" xfId="0" applyFont="1" applyFill="1" applyBorder="1" applyAlignment="1">
      <alignment vertical="center"/>
    </xf>
    <xf numFmtId="174" fontId="19" fillId="0" borderId="0" xfId="0" applyNumberFormat="1" applyFont="1" applyFill="1" applyBorder="1" applyAlignment="1" applyProtection="1">
      <alignment horizontal="right" vertical="center"/>
      <protection/>
    </xf>
    <xf numFmtId="183" fontId="23" fillId="0" borderId="0" xfId="0" applyNumberFormat="1" applyFont="1" applyFill="1" applyBorder="1" applyAlignment="1">
      <alignment horizontal="right" vertical="center"/>
    </xf>
    <xf numFmtId="39" fontId="19" fillId="0" borderId="0" xfId="0" applyNumberFormat="1" applyFont="1" applyFill="1" applyBorder="1" applyAlignment="1" applyProtection="1">
      <alignment horizontal="center"/>
      <protection/>
    </xf>
    <xf numFmtId="175" fontId="23" fillId="0" borderId="0" xfId="0" applyFont="1" applyFill="1" applyAlignment="1">
      <alignment vertical="top"/>
    </xf>
    <xf numFmtId="175" fontId="23" fillId="0" borderId="0" xfId="0" applyFont="1" applyFill="1" applyAlignment="1">
      <alignment horizontal="center" vertical="top"/>
    </xf>
    <xf numFmtId="175" fontId="23" fillId="0" borderId="0" xfId="0" applyFont="1" applyFill="1" applyBorder="1" applyAlignment="1">
      <alignment/>
    </xf>
    <xf numFmtId="175" fontId="23" fillId="0" borderId="0" xfId="0" applyFont="1" applyFill="1" applyBorder="1" applyAlignment="1">
      <alignment horizontal="left"/>
    </xf>
    <xf numFmtId="196" fontId="23" fillId="0" borderId="0" xfId="0" applyNumberFormat="1" applyFont="1" applyFill="1" applyBorder="1" applyAlignment="1">
      <alignment horizontal="right"/>
    </xf>
    <xf numFmtId="196" fontId="23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>
      <alignment horizontal="center"/>
    </xf>
    <xf numFmtId="222" fontId="23" fillId="0" borderId="0" xfId="0" applyNumberFormat="1" applyFont="1" applyFill="1" applyBorder="1" applyAlignment="1">
      <alignment horizontal="right" vertical="center"/>
    </xf>
    <xf numFmtId="212" fontId="19" fillId="0" borderId="0" xfId="0" applyNumberFormat="1" applyFont="1" applyFill="1" applyAlignment="1">
      <alignment vertical="center"/>
    </xf>
    <xf numFmtId="196" fontId="23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>
      <alignment horizontal="right" vertical="center"/>
    </xf>
    <xf numFmtId="196" fontId="19" fillId="0" borderId="0" xfId="0" applyNumberFormat="1" applyFont="1" applyFill="1" applyBorder="1" applyAlignment="1" applyProtection="1">
      <alignment horizontal="right" vertical="center"/>
      <protection/>
    </xf>
    <xf numFmtId="177" fontId="19" fillId="0" borderId="0" xfId="0" applyNumberFormat="1" applyFont="1" applyFill="1" applyAlignment="1">
      <alignment/>
    </xf>
    <xf numFmtId="175" fontId="18" fillId="0" borderId="0" xfId="0" applyFont="1" applyBorder="1" applyAlignment="1">
      <alignment vertical="center"/>
    </xf>
    <xf numFmtId="175" fontId="18" fillId="0" borderId="0" xfId="0" applyFont="1" applyBorder="1" applyAlignment="1">
      <alignment horizontal="center" vertical="center"/>
    </xf>
    <xf numFmtId="175" fontId="18" fillId="0" borderId="0" xfId="0" applyFont="1" applyBorder="1" applyAlignment="1">
      <alignment horizontal="left" vertical="center" wrapText="1"/>
    </xf>
    <xf numFmtId="175" fontId="20" fillId="0" borderId="0" xfId="0" applyFont="1" applyBorder="1" applyAlignment="1">
      <alignment vertical="center"/>
    </xf>
    <xf numFmtId="175" fontId="19" fillId="0" borderId="0" xfId="0" applyFont="1" applyFill="1" applyBorder="1" applyAlignment="1">
      <alignment horizontal="center"/>
    </xf>
    <xf numFmtId="174" fontId="19" fillId="0" borderId="0" xfId="0" applyNumberFormat="1" applyFont="1" applyFill="1" applyBorder="1" applyAlignment="1" applyProtection="1">
      <alignment horizontal="right"/>
      <protection/>
    </xf>
    <xf numFmtId="39" fontId="23" fillId="0" borderId="0" xfId="0" applyNumberFormat="1" applyFont="1" applyFill="1" applyBorder="1" applyAlignment="1" applyProtection="1">
      <alignment horizontal="right" vertical="center"/>
      <protection/>
    </xf>
    <xf numFmtId="39" fontId="19" fillId="0" borderId="0" xfId="0" applyNumberFormat="1" applyFont="1" applyFill="1" applyBorder="1" applyAlignment="1" applyProtection="1">
      <alignment horizontal="center" vertical="center"/>
      <protection/>
    </xf>
    <xf numFmtId="175" fontId="23" fillId="0" borderId="0" xfId="0" applyFont="1" applyFill="1" applyBorder="1" applyAlignment="1">
      <alignment vertical="top"/>
    </xf>
    <xf numFmtId="175" fontId="19" fillId="0" borderId="0" xfId="0" applyFont="1" applyFill="1" applyBorder="1" applyAlignment="1">
      <alignment horizontal="right"/>
    </xf>
    <xf numFmtId="175" fontId="25" fillId="0" borderId="0" xfId="0" applyFont="1" applyFill="1" applyBorder="1" applyAlignment="1">
      <alignment horizontal="left"/>
    </xf>
    <xf numFmtId="175" fontId="25" fillId="0" borderId="0" xfId="0" applyFont="1" applyFill="1" applyBorder="1" applyAlignment="1">
      <alignment/>
    </xf>
    <xf numFmtId="175" fontId="25" fillId="0" borderId="0" xfId="0" applyFont="1" applyFill="1" applyBorder="1" applyAlignment="1">
      <alignment horizontal="right"/>
    </xf>
    <xf numFmtId="39" fontId="25" fillId="0" borderId="0" xfId="0" applyNumberFormat="1" applyFont="1" applyFill="1" applyBorder="1" applyAlignment="1" applyProtection="1">
      <alignment/>
      <protection/>
    </xf>
    <xf numFmtId="203" fontId="23" fillId="0" borderId="0" xfId="0" applyNumberFormat="1" applyFont="1" applyFill="1" applyBorder="1" applyAlignment="1">
      <alignment horizontal="right" vertical="center"/>
    </xf>
    <xf numFmtId="175" fontId="19" fillId="0" borderId="0" xfId="0" applyFont="1" applyFill="1" applyBorder="1" applyAlignment="1">
      <alignment/>
    </xf>
    <xf numFmtId="175" fontId="25" fillId="0" borderId="0" xfId="0" applyFont="1" applyFill="1" applyAlignment="1">
      <alignment vertical="top"/>
    </xf>
    <xf numFmtId="175" fontId="19" fillId="0" borderId="0" xfId="0" applyFont="1" applyFill="1" applyAlignment="1">
      <alignment/>
    </xf>
    <xf numFmtId="175" fontId="23" fillId="0" borderId="0" xfId="0" applyFont="1" applyFill="1" applyAlignment="1">
      <alignment horizontal="center"/>
    </xf>
    <xf numFmtId="175" fontId="26" fillId="0" borderId="0" xfId="0" applyFont="1" applyFill="1" applyBorder="1" applyAlignment="1">
      <alignment horizontal="left"/>
    </xf>
    <xf numFmtId="175" fontId="23" fillId="0" borderId="0" xfId="0" applyFont="1" applyFill="1" applyAlignment="1">
      <alignment/>
    </xf>
    <xf numFmtId="175" fontId="23" fillId="0" borderId="0" xfId="0" applyFont="1" applyFill="1" applyAlignment="1">
      <alignment horizontal="right"/>
    </xf>
    <xf numFmtId="175" fontId="27" fillId="0" borderId="0" xfId="0" applyFont="1" applyFill="1" applyBorder="1" applyAlignment="1">
      <alignment vertical="center"/>
    </xf>
    <xf numFmtId="175" fontId="19" fillId="0" borderId="0" xfId="0" applyFont="1" applyFill="1" applyBorder="1" applyAlignment="1">
      <alignment vertical="center" wrapText="1"/>
    </xf>
    <xf numFmtId="183" fontId="19" fillId="0" borderId="0" xfId="0" applyNumberFormat="1" applyFont="1" applyFill="1" applyBorder="1" applyAlignment="1" applyProtection="1">
      <alignment horizontal="center" vertical="center"/>
      <protection/>
    </xf>
    <xf numFmtId="177" fontId="23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2" fontId="19" fillId="0" borderId="0" xfId="0" applyNumberFormat="1" applyFont="1" applyFill="1" applyAlignment="1">
      <alignment horizontal="right"/>
    </xf>
    <xf numFmtId="175" fontId="19" fillId="0" borderId="0" xfId="0" applyFont="1" applyFill="1" applyAlignment="1">
      <alignment horizontal="center" vertical="top"/>
    </xf>
    <xf numFmtId="175" fontId="19" fillId="0" borderId="0" xfId="0" applyFont="1" applyFill="1" applyBorder="1" applyAlignment="1">
      <alignment horizontal="center" vertical="top"/>
    </xf>
    <xf numFmtId="175" fontId="19" fillId="0" borderId="0" xfId="0" applyFont="1" applyFill="1" applyAlignment="1">
      <alignment horizontal="center" vertical="center"/>
    </xf>
    <xf numFmtId="176" fontId="19" fillId="0" borderId="0" xfId="75" applyNumberFormat="1" applyFont="1" applyFill="1" applyBorder="1" applyAlignment="1">
      <alignment vertical="center"/>
    </xf>
    <xf numFmtId="174" fontId="19" fillId="0" borderId="0" xfId="0" applyNumberFormat="1" applyFont="1" applyFill="1" applyBorder="1" applyAlignment="1" applyProtection="1">
      <alignment vertical="center"/>
      <protection/>
    </xf>
    <xf numFmtId="183" fontId="23" fillId="0" borderId="0" xfId="76" applyNumberFormat="1" applyFont="1" applyFill="1" applyBorder="1" applyAlignment="1">
      <alignment vertical="center"/>
    </xf>
    <xf numFmtId="183" fontId="23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vertical="center"/>
    </xf>
    <xf numFmtId="175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vertical="center"/>
    </xf>
    <xf numFmtId="176" fontId="23" fillId="0" borderId="0" xfId="75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75" fontId="23" fillId="0" borderId="0" xfId="0" applyFont="1" applyFill="1" applyBorder="1" applyAlignment="1">
      <alignment horizontal="center" vertical="top"/>
    </xf>
    <xf numFmtId="175" fontId="19" fillId="0" borderId="0" xfId="0" applyFont="1" applyFill="1" applyAlignment="1">
      <alignment vertical="top"/>
    </xf>
    <xf numFmtId="3" fontId="19" fillId="0" borderId="0" xfId="0" applyNumberFormat="1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 applyProtection="1">
      <alignment horizontal="right" vertical="center"/>
      <protection/>
    </xf>
    <xf numFmtId="199" fontId="23" fillId="0" borderId="0" xfId="0" applyNumberFormat="1" applyFont="1" applyFill="1" applyBorder="1" applyAlignment="1" applyProtection="1">
      <alignment horizontal="right"/>
      <protection/>
    </xf>
    <xf numFmtId="199" fontId="23" fillId="0" borderId="0" xfId="0" applyNumberFormat="1" applyFont="1" applyFill="1" applyBorder="1" applyAlignment="1">
      <alignment horizontal="right"/>
    </xf>
    <xf numFmtId="175" fontId="27" fillId="0" borderId="0" xfId="0" applyFont="1" applyFill="1" applyBorder="1" applyAlignment="1">
      <alignment vertical="center" wrapText="1"/>
    </xf>
    <xf numFmtId="175" fontId="20" fillId="0" borderId="0" xfId="0" applyFont="1" applyFill="1" applyBorder="1" applyAlignment="1">
      <alignment horizontal="left" vertical="center" wrapText="1"/>
    </xf>
    <xf numFmtId="188" fontId="23" fillId="0" borderId="0" xfId="0" applyNumberFormat="1" applyFont="1" applyFill="1" applyBorder="1" applyAlignment="1" applyProtection="1">
      <alignment horizontal="right"/>
      <protection/>
    </xf>
    <xf numFmtId="175" fontId="28" fillId="0" borderId="0" xfId="0" applyFont="1" applyFill="1" applyBorder="1" applyAlignment="1">
      <alignment vertical="top"/>
    </xf>
    <xf numFmtId="175" fontId="21" fillId="0" borderId="0" xfId="0" applyFont="1" applyFill="1" applyBorder="1" applyAlignment="1">
      <alignment/>
    </xf>
    <xf numFmtId="188" fontId="23" fillId="0" borderId="0" xfId="0" applyNumberFormat="1" applyFont="1" applyFill="1" applyBorder="1" applyAlignment="1" applyProtection="1">
      <alignment horizontal="right" vertical="center"/>
      <protection/>
    </xf>
    <xf numFmtId="175" fontId="25" fillId="0" borderId="0" xfId="0" applyFont="1" applyFill="1" applyBorder="1" applyAlignment="1">
      <alignment vertical="top"/>
    </xf>
    <xf numFmtId="175" fontId="22" fillId="0" borderId="0" xfId="0" applyFont="1" applyFill="1" applyBorder="1" applyAlignment="1">
      <alignment horizontal="left"/>
    </xf>
    <xf numFmtId="175" fontId="24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 applyAlignment="1" applyProtection="1">
      <alignment horizontal="right" vertical="center"/>
      <protection/>
    </xf>
    <xf numFmtId="3" fontId="19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175" fontId="23" fillId="0" borderId="0" xfId="0" applyFont="1" applyFill="1" applyAlignment="1">
      <alignment horizontal="right" vertical="center"/>
    </xf>
    <xf numFmtId="2" fontId="19" fillId="0" borderId="0" xfId="0" applyNumberFormat="1" applyFont="1" applyFill="1" applyBorder="1" applyAlignment="1">
      <alignment horizontal="left" vertical="center"/>
    </xf>
    <xf numFmtId="177" fontId="27" fillId="0" borderId="0" xfId="0" applyNumberFormat="1" applyFont="1" applyFill="1" applyBorder="1" applyAlignment="1">
      <alignment vertical="center" wrapText="1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0" xfId="0" applyNumberFormat="1" applyFont="1" applyFill="1" applyBorder="1" applyAlignment="1">
      <alignment horizontal="right"/>
    </xf>
    <xf numFmtId="177" fontId="23" fillId="0" borderId="0" xfId="84" applyNumberFormat="1" applyFont="1" applyFill="1" applyBorder="1" applyAlignment="1">
      <alignment vertical="center"/>
      <protection/>
    </xf>
    <xf numFmtId="185" fontId="23" fillId="0" borderId="0" xfId="0" applyNumberFormat="1" applyFont="1" applyFill="1" applyBorder="1" applyAlignment="1">
      <alignment horizontal="right" vertical="center"/>
    </xf>
    <xf numFmtId="1" fontId="23" fillId="0" borderId="0" xfId="75" applyNumberFormat="1" applyFont="1" applyFill="1" applyBorder="1" applyAlignment="1">
      <alignment horizontal="right" vertical="center"/>
    </xf>
    <xf numFmtId="1" fontId="23" fillId="0" borderId="0" xfId="75" applyNumberFormat="1" applyFont="1" applyFill="1" applyBorder="1" applyAlignment="1" quotePrefix="1">
      <alignment horizontal="right" vertical="center"/>
    </xf>
    <xf numFmtId="174" fontId="19" fillId="0" borderId="0" xfId="0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 quotePrefix="1">
      <alignment horizontal="right" vertical="center"/>
    </xf>
    <xf numFmtId="182" fontId="19" fillId="0" borderId="0" xfId="75" applyNumberFormat="1" applyFont="1" applyFill="1" applyBorder="1" applyAlignment="1">
      <alignment horizontal="right" vertical="center"/>
    </xf>
    <xf numFmtId="185" fontId="19" fillId="0" borderId="0" xfId="75" applyNumberFormat="1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horizontal="left" vertical="center"/>
    </xf>
    <xf numFmtId="175" fontId="31" fillId="0" borderId="0" xfId="0" applyFont="1" applyFill="1" applyBorder="1" applyAlignment="1">
      <alignment vertical="center"/>
    </xf>
    <xf numFmtId="175" fontId="31" fillId="0" borderId="0" xfId="0" applyFont="1" applyFill="1" applyBorder="1" applyAlignment="1">
      <alignment horizontal="right" vertical="center"/>
    </xf>
    <xf numFmtId="175" fontId="31" fillId="0" borderId="0" xfId="0" applyFont="1" applyFill="1" applyAlignment="1">
      <alignment vertical="center"/>
    </xf>
    <xf numFmtId="175" fontId="31" fillId="0" borderId="0" xfId="0" applyFont="1" applyFill="1" applyBorder="1" applyAlignment="1">
      <alignment horizontal="left" vertical="center"/>
    </xf>
    <xf numFmtId="175" fontId="31" fillId="0" borderId="0" xfId="0" applyFont="1" applyAlignment="1">
      <alignment vertical="center"/>
    </xf>
    <xf numFmtId="175" fontId="31" fillId="0" borderId="0" xfId="0" applyFont="1" applyFill="1" applyAlignment="1">
      <alignment vertical="top"/>
    </xf>
    <xf numFmtId="175" fontId="31" fillId="0" borderId="0" xfId="0" applyFont="1" applyFill="1" applyAlignment="1">
      <alignment/>
    </xf>
    <xf numFmtId="175" fontId="31" fillId="0" borderId="0" xfId="0" applyFont="1" applyFill="1" applyBorder="1" applyAlignment="1">
      <alignment/>
    </xf>
    <xf numFmtId="175" fontId="31" fillId="0" borderId="0" xfId="0" applyFont="1" applyFill="1" applyBorder="1" applyAlignment="1">
      <alignment horizontal="right"/>
    </xf>
    <xf numFmtId="39" fontId="31" fillId="0" borderId="0" xfId="0" applyNumberFormat="1" applyFont="1" applyFill="1" applyBorder="1" applyAlignment="1" applyProtection="1">
      <alignment/>
      <protection/>
    </xf>
    <xf numFmtId="175" fontId="31" fillId="0" borderId="0" xfId="0" applyFont="1" applyFill="1" applyAlignment="1">
      <alignment horizontal="center"/>
    </xf>
    <xf numFmtId="175" fontId="31" fillId="0" borderId="0" xfId="0" applyFont="1" applyFill="1" applyBorder="1" applyAlignment="1">
      <alignment horizontal="left"/>
    </xf>
    <xf numFmtId="175" fontId="31" fillId="0" borderId="0" xfId="0" applyFont="1" applyFill="1" applyBorder="1" applyAlignment="1">
      <alignment vertical="top"/>
    </xf>
    <xf numFmtId="2" fontId="31" fillId="0" borderId="0" xfId="83" applyNumberFormat="1" applyFont="1" applyFill="1" applyBorder="1" applyAlignment="1">
      <alignment horizontal="center" vertical="center"/>
      <protection/>
    </xf>
    <xf numFmtId="2" fontId="31" fillId="0" borderId="0" xfId="86" applyNumberFormat="1" applyFont="1" applyFill="1" applyBorder="1" applyAlignment="1">
      <alignment horizontal="center" vertical="center"/>
      <protection/>
    </xf>
    <xf numFmtId="177" fontId="31" fillId="0" borderId="0" xfId="0" applyNumberFormat="1" applyFont="1" applyFill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39" fontId="19" fillId="0" borderId="0" xfId="0" applyNumberFormat="1" applyFont="1" applyFill="1" applyBorder="1" applyAlignment="1" applyProtection="1">
      <alignment horizontal="right" vertical="center"/>
      <protection/>
    </xf>
    <xf numFmtId="175" fontId="23" fillId="0" borderId="0" xfId="0" applyFont="1" applyAlignment="1">
      <alignment horizontal="right" vertical="center"/>
    </xf>
    <xf numFmtId="196" fontId="23" fillId="0" borderId="0" xfId="0" applyNumberFormat="1" applyFont="1" applyFill="1" applyBorder="1" applyAlignment="1">
      <alignment vertical="center"/>
    </xf>
    <xf numFmtId="183" fontId="19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31" fillId="0" borderId="0" xfId="0" applyNumberFormat="1" applyFont="1" applyFill="1" applyAlignment="1">
      <alignment vertical="top"/>
    </xf>
    <xf numFmtId="175" fontId="31" fillId="0" borderId="0" xfId="0" applyFont="1" applyFill="1" applyBorder="1" applyAlignment="1">
      <alignment horizontal="left" vertical="top"/>
    </xf>
    <xf numFmtId="49" fontId="31" fillId="0" borderId="0" xfId="61" applyNumberFormat="1" applyFont="1" applyFill="1" applyBorder="1" applyAlignment="1">
      <alignment vertical="top"/>
    </xf>
    <xf numFmtId="197" fontId="31" fillId="0" borderId="0" xfId="61" applyFont="1" applyFill="1" applyBorder="1" applyAlignment="1">
      <alignment horizontal="left" vertical="top"/>
    </xf>
    <xf numFmtId="175" fontId="31" fillId="0" borderId="0" xfId="0" applyFont="1" applyFill="1" applyBorder="1" applyAlignment="1">
      <alignment vertical="top"/>
    </xf>
    <xf numFmtId="49" fontId="31" fillId="0" borderId="0" xfId="0" applyNumberFormat="1" applyFont="1" applyFill="1" applyBorder="1" applyAlignment="1">
      <alignment vertical="top"/>
    </xf>
    <xf numFmtId="175" fontId="31" fillId="0" borderId="0" xfId="0" applyFont="1" applyFill="1" applyAlignment="1">
      <alignment vertical="top"/>
    </xf>
    <xf numFmtId="1" fontId="19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Border="1" applyAlignment="1" quotePrefix="1">
      <alignment horizontal="right" vertical="center"/>
    </xf>
    <xf numFmtId="2" fontId="23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 applyProtection="1">
      <alignment horizontal="center" vertical="center"/>
      <protection/>
    </xf>
    <xf numFmtId="4" fontId="23" fillId="0" borderId="0" xfId="75" applyNumberFormat="1" applyFont="1" applyFill="1" applyBorder="1" applyAlignment="1">
      <alignment vertical="center"/>
    </xf>
    <xf numFmtId="224" fontId="23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84" applyNumberFormat="1" applyFont="1" applyFill="1" applyBorder="1" applyAlignment="1">
      <alignment vertical="center"/>
      <protection/>
    </xf>
    <xf numFmtId="224" fontId="23" fillId="0" borderId="0" xfId="84" applyNumberFormat="1" applyFont="1" applyFill="1" applyBorder="1" applyAlignment="1">
      <alignment horizontal="right" vertical="center"/>
      <protection/>
    </xf>
    <xf numFmtId="224" fontId="23" fillId="0" borderId="0" xfId="0" applyNumberFormat="1" applyFont="1" applyFill="1" applyBorder="1" applyAlignment="1">
      <alignment horizontal="right" vertical="center"/>
    </xf>
    <xf numFmtId="224" fontId="23" fillId="0" borderId="0" xfId="0" applyNumberFormat="1" applyFont="1" applyFill="1" applyBorder="1" applyAlignment="1">
      <alignment horizontal="center" vertical="center"/>
    </xf>
    <xf numFmtId="224" fontId="19" fillId="0" borderId="0" xfId="0" applyNumberFormat="1" applyFont="1" applyFill="1" applyBorder="1" applyAlignment="1" applyProtection="1">
      <alignment horizontal="center" vertical="center"/>
      <protection/>
    </xf>
    <xf numFmtId="224" fontId="23" fillId="0" borderId="0" xfId="0" applyNumberFormat="1" applyFont="1" applyFill="1" applyBorder="1" applyAlignment="1" applyProtection="1">
      <alignment horizontal="center" vertical="center"/>
      <protection/>
    </xf>
    <xf numFmtId="224" fontId="23" fillId="0" borderId="0" xfId="0" applyNumberFormat="1" applyFont="1" applyFill="1" applyBorder="1" applyAlignment="1">
      <alignment vertical="center"/>
    </xf>
    <xf numFmtId="224" fontId="23" fillId="0" borderId="0" xfId="82" applyNumberFormat="1" applyFont="1" applyFill="1" applyBorder="1" applyAlignment="1" applyProtection="1">
      <alignment horizontal="right" vertical="center"/>
      <protection/>
    </xf>
    <xf numFmtId="224" fontId="19" fillId="0" borderId="0" xfId="0" applyNumberFormat="1" applyFont="1" applyFill="1" applyBorder="1" applyAlignment="1">
      <alignment vertical="center"/>
    </xf>
    <xf numFmtId="224" fontId="19" fillId="0" borderId="0" xfId="0" applyNumberFormat="1" applyFont="1" applyFill="1" applyBorder="1" applyAlignment="1">
      <alignment horizontal="right" vertical="center"/>
    </xf>
    <xf numFmtId="224" fontId="19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0" applyNumberFormat="1" applyFont="1" applyFill="1" applyBorder="1" applyAlignment="1" applyProtection="1">
      <alignment vertical="center"/>
      <protection/>
    </xf>
    <xf numFmtId="224" fontId="19" fillId="0" borderId="0" xfId="0" applyNumberFormat="1" applyFont="1" applyFill="1" applyBorder="1" applyAlignment="1">
      <alignment horizontal="center" vertical="center"/>
    </xf>
    <xf numFmtId="224" fontId="21" fillId="0" borderId="0" xfId="0" applyNumberFormat="1" applyFont="1" applyFill="1" applyBorder="1" applyAlignment="1">
      <alignment horizontal="right" vertical="center" wrapText="1"/>
    </xf>
    <xf numFmtId="224" fontId="19" fillId="0" borderId="0" xfId="0" applyNumberFormat="1" applyFont="1" applyFill="1" applyBorder="1" applyAlignment="1">
      <alignment horizontal="right"/>
    </xf>
    <xf numFmtId="224" fontId="19" fillId="0" borderId="0" xfId="0" applyNumberFormat="1" applyFont="1" applyFill="1" applyBorder="1" applyAlignment="1" applyProtection="1">
      <alignment horizontal="right"/>
      <protection/>
    </xf>
    <xf numFmtId="224" fontId="23" fillId="0" borderId="0" xfId="0" applyNumberFormat="1" applyFont="1" applyFill="1" applyBorder="1" applyAlignment="1">
      <alignment horizontal="right"/>
    </xf>
    <xf numFmtId="224" fontId="23" fillId="0" borderId="0" xfId="0" applyNumberFormat="1" applyFont="1" applyFill="1" applyBorder="1" applyAlignment="1" applyProtection="1">
      <alignment horizontal="right"/>
      <protection/>
    </xf>
    <xf numFmtId="225" fontId="23" fillId="0" borderId="0" xfId="0" applyNumberFormat="1" applyFont="1" applyFill="1" applyBorder="1" applyAlignment="1">
      <alignment horizontal="right" vertical="center"/>
    </xf>
    <xf numFmtId="225" fontId="23" fillId="0" borderId="0" xfId="0" applyNumberFormat="1" applyFont="1" applyFill="1" applyBorder="1" applyAlignment="1" applyProtection="1">
      <alignment horizontal="right" vertical="center"/>
      <protection/>
    </xf>
    <xf numFmtId="224" fontId="23" fillId="0" borderId="0" xfId="0" applyNumberFormat="1" applyFont="1" applyFill="1" applyAlignment="1">
      <alignment horizontal="center" vertical="center"/>
    </xf>
    <xf numFmtId="224" fontId="19" fillId="0" borderId="0" xfId="0" applyNumberFormat="1" applyFont="1" applyFill="1" applyAlignment="1">
      <alignment horizontal="right" vertical="center"/>
    </xf>
    <xf numFmtId="224" fontId="23" fillId="0" borderId="0" xfId="0" applyNumberFormat="1" applyFont="1" applyAlignment="1">
      <alignment vertical="center"/>
    </xf>
    <xf numFmtId="224" fontId="19" fillId="0" borderId="0" xfId="0" applyNumberFormat="1" applyFont="1" applyAlignment="1">
      <alignment horizontal="right" vertical="center"/>
    </xf>
    <xf numFmtId="224" fontId="19" fillId="0" borderId="0" xfId="0" applyNumberFormat="1" applyFont="1" applyBorder="1" applyAlignment="1">
      <alignment vertical="center"/>
    </xf>
    <xf numFmtId="224" fontId="19" fillId="0" borderId="0" xfId="0" applyNumberFormat="1" applyFont="1" applyAlignment="1">
      <alignment vertical="center"/>
    </xf>
    <xf numFmtId="225" fontId="19" fillId="0" borderId="0" xfId="0" applyNumberFormat="1" applyFont="1" applyFill="1" applyBorder="1" applyAlignment="1">
      <alignment horizontal="right" vertical="center"/>
    </xf>
    <xf numFmtId="225" fontId="19" fillId="0" borderId="0" xfId="0" applyNumberFormat="1" applyFont="1" applyFill="1" applyBorder="1" applyAlignment="1">
      <alignment horizontal="center" vertical="center"/>
    </xf>
    <xf numFmtId="225" fontId="19" fillId="0" borderId="0" xfId="0" applyNumberFormat="1" applyFont="1" applyBorder="1" applyAlignment="1">
      <alignment horizontal="right" vertical="center"/>
    </xf>
    <xf numFmtId="225" fontId="19" fillId="0" borderId="0" xfId="0" applyNumberFormat="1" applyFont="1" applyBorder="1" applyAlignment="1">
      <alignment vertical="center"/>
    </xf>
    <xf numFmtId="175" fontId="23" fillId="33" borderId="0" xfId="0" applyFont="1" applyFill="1" applyBorder="1" applyAlignment="1">
      <alignment horizontal="left" vertical="center"/>
    </xf>
    <xf numFmtId="183" fontId="23" fillId="33" borderId="0" xfId="0" applyNumberFormat="1" applyFont="1" applyFill="1" applyBorder="1" applyAlignment="1" applyProtection="1">
      <alignment horizontal="right" vertical="center"/>
      <protection/>
    </xf>
    <xf numFmtId="4" fontId="23" fillId="33" borderId="0" xfId="0" applyNumberFormat="1" applyFont="1" applyFill="1" applyBorder="1" applyAlignment="1" applyProtection="1">
      <alignment horizontal="right" vertical="center"/>
      <protection/>
    </xf>
    <xf numFmtId="175" fontId="21" fillId="33" borderId="0" xfId="0" applyFont="1" applyFill="1" applyBorder="1" applyAlignment="1">
      <alignment horizontal="left" vertical="center"/>
    </xf>
    <xf numFmtId="175" fontId="23" fillId="33" borderId="0" xfId="0" applyFont="1" applyFill="1" applyBorder="1" applyAlignment="1">
      <alignment vertical="center"/>
    </xf>
    <xf numFmtId="196" fontId="23" fillId="33" borderId="0" xfId="0" applyNumberFormat="1" applyFont="1" applyFill="1" applyBorder="1" applyAlignment="1" applyProtection="1">
      <alignment horizontal="right" vertical="center"/>
      <protection/>
    </xf>
    <xf numFmtId="175" fontId="19" fillId="33" borderId="0" xfId="0" applyFont="1" applyFill="1" applyAlignment="1">
      <alignment vertical="center"/>
    </xf>
    <xf numFmtId="196" fontId="23" fillId="33" borderId="0" xfId="0" applyNumberFormat="1" applyFont="1" applyFill="1" applyBorder="1" applyAlignment="1">
      <alignment horizontal="right" vertical="center"/>
    </xf>
    <xf numFmtId="175" fontId="23" fillId="33" borderId="0" xfId="0" applyFont="1" applyFill="1" applyBorder="1" applyAlignment="1">
      <alignment horizontal="left" vertical="center" wrapText="1"/>
    </xf>
    <xf numFmtId="224" fontId="23" fillId="33" borderId="0" xfId="0" applyNumberFormat="1" applyFont="1" applyFill="1" applyBorder="1" applyAlignment="1" applyProtection="1">
      <alignment horizontal="right" vertical="center"/>
      <protection/>
    </xf>
    <xf numFmtId="224" fontId="23" fillId="33" borderId="0" xfId="0" applyNumberFormat="1" applyFont="1" applyFill="1" applyBorder="1" applyAlignment="1">
      <alignment horizontal="right" vertical="center"/>
    </xf>
    <xf numFmtId="175" fontId="19" fillId="33" borderId="0" xfId="0" applyFont="1" applyFill="1" applyBorder="1" applyAlignment="1">
      <alignment vertical="center"/>
    </xf>
    <xf numFmtId="224" fontId="23" fillId="33" borderId="0" xfId="0" applyNumberFormat="1" applyFont="1" applyFill="1" applyBorder="1" applyAlignment="1" applyProtection="1">
      <alignment vertical="center"/>
      <protection/>
    </xf>
    <xf numFmtId="175" fontId="21" fillId="33" borderId="0" xfId="0" applyFont="1" applyFill="1" applyBorder="1" applyAlignment="1">
      <alignment vertical="center"/>
    </xf>
    <xf numFmtId="175" fontId="23" fillId="33" borderId="0" xfId="0" applyFont="1" applyFill="1" applyBorder="1" applyAlignment="1">
      <alignment/>
    </xf>
    <xf numFmtId="175" fontId="23" fillId="33" borderId="0" xfId="0" applyFont="1" applyFill="1" applyBorder="1" applyAlignment="1">
      <alignment horizontal="left"/>
    </xf>
    <xf numFmtId="224" fontId="23" fillId="33" borderId="0" xfId="84" applyNumberFormat="1" applyFont="1" applyFill="1" applyBorder="1" applyAlignment="1">
      <alignment horizontal="right" vertical="center"/>
      <protection/>
    </xf>
    <xf numFmtId="3" fontId="23" fillId="33" borderId="0" xfId="0" applyNumberFormat="1" applyFont="1" applyFill="1" applyBorder="1" applyAlignment="1">
      <alignment horizontal="right" vertical="center"/>
    </xf>
    <xf numFmtId="183" fontId="23" fillId="33" borderId="0" xfId="76" applyNumberFormat="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vertical="center"/>
    </xf>
    <xf numFmtId="175" fontId="19" fillId="33" borderId="0" xfId="0" applyFont="1" applyFill="1" applyBorder="1" applyAlignment="1">
      <alignment horizontal="left" vertical="center"/>
    </xf>
    <xf numFmtId="4" fontId="23" fillId="33" borderId="0" xfId="75" applyNumberFormat="1" applyFont="1" applyFill="1" applyBorder="1" applyAlignment="1">
      <alignment vertical="center"/>
    </xf>
    <xf numFmtId="224" fontId="23" fillId="33" borderId="0" xfId="0" applyNumberFormat="1" applyFont="1" applyFill="1" applyBorder="1" applyAlignment="1">
      <alignment vertical="center"/>
    </xf>
    <xf numFmtId="4" fontId="23" fillId="33" borderId="0" xfId="0" applyNumberFormat="1" applyFont="1" applyFill="1" applyBorder="1" applyAlignment="1">
      <alignment horizontal="right" vertical="center"/>
    </xf>
    <xf numFmtId="4" fontId="23" fillId="33" borderId="0" xfId="0" applyNumberFormat="1" applyFont="1" applyFill="1" applyBorder="1" applyAlignment="1" applyProtection="1">
      <alignment horizontal="right"/>
      <protection/>
    </xf>
    <xf numFmtId="188" fontId="23" fillId="33" borderId="0" xfId="0" applyNumberFormat="1" applyFont="1" applyFill="1" applyBorder="1" applyAlignment="1" applyProtection="1">
      <alignment horizontal="right"/>
      <protection/>
    </xf>
    <xf numFmtId="188" fontId="23" fillId="33" borderId="0" xfId="0" applyNumberFormat="1" applyFont="1" applyFill="1" applyBorder="1" applyAlignment="1" applyProtection="1">
      <alignment horizontal="right" vertical="center"/>
      <protection/>
    </xf>
    <xf numFmtId="2" fontId="23" fillId="33" borderId="0" xfId="0" applyNumberFormat="1" applyFont="1" applyFill="1" applyBorder="1" applyAlignment="1">
      <alignment vertical="center"/>
    </xf>
    <xf numFmtId="2" fontId="23" fillId="33" borderId="0" xfId="0" applyNumberFormat="1" applyFont="1" applyFill="1" applyBorder="1" applyAlignment="1">
      <alignment horizontal="left" vertical="center"/>
    </xf>
    <xf numFmtId="2" fontId="23" fillId="33" borderId="0" xfId="0" applyNumberFormat="1" applyFont="1" applyFill="1" applyBorder="1" applyAlignment="1" quotePrefix="1">
      <alignment horizontal="right" vertical="center"/>
    </xf>
    <xf numFmtId="2" fontId="23" fillId="33" borderId="0" xfId="0" applyNumberFormat="1" applyFont="1" applyFill="1" applyBorder="1" applyAlignment="1">
      <alignment horizontal="right" vertical="center"/>
    </xf>
    <xf numFmtId="175" fontId="24" fillId="0" borderId="0" xfId="0" applyFont="1" applyFill="1" applyBorder="1" applyAlignment="1">
      <alignment horizontal="left" vertical="center"/>
    </xf>
    <xf numFmtId="175" fontId="24" fillId="0" borderId="0" xfId="0" applyFont="1" applyFill="1" applyBorder="1" applyAlignment="1" quotePrefix="1">
      <alignment horizontal="right" vertical="center" wrapText="1"/>
    </xf>
    <xf numFmtId="175" fontId="19" fillId="0" borderId="0" xfId="0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Fill="1" applyBorder="1" applyAlignment="1">
      <alignment horizontal="right" vertical="center"/>
    </xf>
    <xf numFmtId="175" fontId="20" fillId="0" borderId="0" xfId="0" applyFont="1" applyFill="1" applyBorder="1" applyAlignment="1">
      <alignment vertical="center"/>
    </xf>
    <xf numFmtId="175" fontId="20" fillId="0" borderId="0" xfId="0" applyFont="1" applyFill="1" applyBorder="1" applyAlignment="1">
      <alignment horizontal="right" vertical="center"/>
    </xf>
    <xf numFmtId="175" fontId="24" fillId="0" borderId="0" xfId="0" applyFont="1" applyFill="1" applyBorder="1" applyAlignment="1">
      <alignment vertical="center"/>
    </xf>
    <xf numFmtId="175" fontId="19" fillId="0" borderId="5" xfId="0" applyFont="1" applyFill="1" applyBorder="1" applyAlignment="1">
      <alignment horizontal="right" vertical="center" wrapText="1"/>
    </xf>
    <xf numFmtId="175" fontId="21" fillId="0" borderId="13" xfId="0" applyFont="1" applyFill="1" applyBorder="1" applyAlignment="1">
      <alignment horizontal="right" vertical="center" wrapText="1"/>
    </xf>
    <xf numFmtId="177" fontId="21" fillId="0" borderId="13" xfId="0" applyNumberFormat="1" applyFont="1" applyFill="1" applyBorder="1" applyAlignment="1">
      <alignment horizontal="right" vertical="center" wrapText="1"/>
    </xf>
    <xf numFmtId="175" fontId="24" fillId="0" borderId="0" xfId="0" applyFont="1" applyFill="1" applyBorder="1" applyAlignment="1">
      <alignment horizontal="left" vertical="center" wrapText="1"/>
    </xf>
    <xf numFmtId="175" fontId="19" fillId="0" borderId="0" xfId="0" applyFont="1" applyFill="1" applyBorder="1" applyAlignment="1">
      <alignment horizontal="center" vertical="center" wrapText="1"/>
    </xf>
    <xf numFmtId="175" fontId="21" fillId="0" borderId="0" xfId="0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 wrapText="1"/>
    </xf>
    <xf numFmtId="224" fontId="19" fillId="0" borderId="0" xfId="0" applyNumberFormat="1" applyFont="1" applyFill="1" applyBorder="1" applyAlignment="1">
      <alignment horizontal="center" vertical="center" wrapText="1"/>
    </xf>
    <xf numFmtId="224" fontId="19" fillId="0" borderId="0" xfId="0" applyNumberFormat="1" applyFont="1" applyFill="1" applyBorder="1" applyAlignment="1" applyProtection="1">
      <alignment vertical="center"/>
      <protection/>
    </xf>
    <xf numFmtId="175" fontId="21" fillId="0" borderId="14" xfId="0" applyFont="1" applyFill="1" applyBorder="1" applyAlignment="1">
      <alignment horizontal="right" vertical="center" wrapText="1"/>
    </xf>
    <xf numFmtId="177" fontId="21" fillId="0" borderId="14" xfId="0" applyNumberFormat="1" applyFont="1" applyFill="1" applyBorder="1" applyAlignment="1">
      <alignment horizontal="right" vertical="center" wrapText="1"/>
    </xf>
    <xf numFmtId="175" fontId="19" fillId="0" borderId="0" xfId="0" applyFont="1" applyFill="1" applyBorder="1" applyAlignment="1">
      <alignment horizontal="left" vertical="center" wrapText="1"/>
    </xf>
    <xf numFmtId="175" fontId="24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 applyProtection="1">
      <alignment horizontal="right"/>
      <protection/>
    </xf>
    <xf numFmtId="175" fontId="23" fillId="0" borderId="0" xfId="0" applyFont="1" applyFill="1" applyBorder="1" applyAlignment="1">
      <alignment horizontal="center"/>
    </xf>
    <xf numFmtId="184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 applyProtection="1">
      <alignment horizontal="right"/>
      <protection/>
    </xf>
    <xf numFmtId="175" fontId="23" fillId="0" borderId="14" xfId="0" applyFont="1" applyFill="1" applyBorder="1" applyAlignment="1">
      <alignment vertical="center"/>
    </xf>
    <xf numFmtId="184" fontId="23" fillId="0" borderId="14" xfId="0" applyNumberFormat="1" applyFont="1" applyFill="1" applyBorder="1" applyAlignment="1">
      <alignment horizontal="right" vertical="center"/>
    </xf>
    <xf numFmtId="184" fontId="23" fillId="0" borderId="14" xfId="0" applyNumberFormat="1" applyFont="1" applyFill="1" applyBorder="1" applyAlignment="1" applyProtection="1">
      <alignment horizontal="right" vertical="center"/>
      <protection/>
    </xf>
    <xf numFmtId="39" fontId="23" fillId="0" borderId="14" xfId="0" applyNumberFormat="1" applyFont="1" applyFill="1" applyBorder="1" applyAlignment="1" applyProtection="1">
      <alignment horizontal="right" vertical="center"/>
      <protection/>
    </xf>
    <xf numFmtId="175" fontId="20" fillId="0" borderId="0" xfId="0" applyFont="1" applyFill="1" applyBorder="1" applyAlignment="1">
      <alignment horizontal="left" vertical="center"/>
    </xf>
    <xf numFmtId="2" fontId="23" fillId="0" borderId="0" xfId="84" applyNumberFormat="1" applyFont="1" applyFill="1" applyBorder="1" applyAlignment="1">
      <alignment vertical="center"/>
      <protection/>
    </xf>
    <xf numFmtId="49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center"/>
    </xf>
    <xf numFmtId="201" fontId="23" fillId="0" borderId="0" xfId="84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201" fontId="23" fillId="0" borderId="14" xfId="84" applyNumberFormat="1" applyFont="1" applyFill="1" applyBorder="1" applyAlignment="1">
      <alignment vertical="center"/>
      <protection/>
    </xf>
    <xf numFmtId="2" fontId="23" fillId="0" borderId="14" xfId="84" applyNumberFormat="1" applyFont="1" applyFill="1" applyBorder="1" applyAlignment="1">
      <alignment vertical="center"/>
      <protection/>
    </xf>
    <xf numFmtId="175" fontId="24" fillId="0" borderId="0" xfId="0" applyFont="1" applyFill="1" applyBorder="1" applyAlignment="1">
      <alignment horizontal="right" vertical="center" wrapText="1"/>
    </xf>
    <xf numFmtId="175" fontId="33" fillId="0" borderId="0" xfId="0" applyFont="1" applyFill="1" applyBorder="1" applyAlignment="1">
      <alignment horizontal="left" vertical="center"/>
    </xf>
    <xf numFmtId="175" fontId="33" fillId="0" borderId="0" xfId="0" applyFont="1" applyFill="1" applyBorder="1" applyAlignment="1">
      <alignment vertical="center"/>
    </xf>
    <xf numFmtId="175" fontId="24" fillId="33" borderId="0" xfId="0" applyFont="1" applyFill="1" applyBorder="1" applyAlignment="1">
      <alignment vertical="center"/>
    </xf>
    <xf numFmtId="184" fontId="23" fillId="0" borderId="0" xfId="0" applyNumberFormat="1" applyFont="1" applyFill="1" applyBorder="1" applyAlignment="1" applyProtection="1">
      <alignment vertical="center"/>
      <protection/>
    </xf>
    <xf numFmtId="175" fontId="24" fillId="0" borderId="15" xfId="0" applyFont="1" applyFill="1" applyBorder="1" applyAlignment="1">
      <alignment horizontal="right" vertical="center" wrapText="1"/>
    </xf>
    <xf numFmtId="175" fontId="29" fillId="0" borderId="0" xfId="0" applyFont="1" applyFill="1" applyBorder="1" applyAlignment="1">
      <alignment/>
    </xf>
    <xf numFmtId="175" fontId="19" fillId="0" borderId="0" xfId="0" applyFont="1" applyFill="1" applyBorder="1" applyAlignment="1">
      <alignment horizontal="left"/>
    </xf>
    <xf numFmtId="174" fontId="19" fillId="0" borderId="0" xfId="0" applyNumberFormat="1" applyFont="1" applyFill="1" applyBorder="1" applyAlignment="1" applyProtection="1">
      <alignment horizontal="center"/>
      <protection/>
    </xf>
    <xf numFmtId="175" fontId="23" fillId="0" borderId="14" xfId="0" applyFont="1" applyFill="1" applyBorder="1" applyAlignment="1">
      <alignment horizontal="left" vertical="center"/>
    </xf>
    <xf numFmtId="175" fontId="19" fillId="0" borderId="14" xfId="0" applyFont="1" applyFill="1" applyBorder="1" applyAlignment="1">
      <alignment vertical="center"/>
    </xf>
    <xf numFmtId="188" fontId="23" fillId="0" borderId="14" xfId="0" applyNumberFormat="1" applyFont="1" applyFill="1" applyBorder="1" applyAlignment="1" applyProtection="1">
      <alignment horizontal="right" vertical="center"/>
      <protection/>
    </xf>
    <xf numFmtId="177" fontId="20" fillId="0" borderId="0" xfId="0" applyNumberFormat="1" applyFont="1" applyFill="1" applyBorder="1" applyAlignment="1">
      <alignment horizontal="right" vertical="center"/>
    </xf>
    <xf numFmtId="177" fontId="23" fillId="0" borderId="14" xfId="84" applyNumberFormat="1" applyFont="1" applyFill="1" applyBorder="1" applyAlignment="1">
      <alignment vertical="center"/>
      <protection/>
    </xf>
    <xf numFmtId="175" fontId="24" fillId="0" borderId="16" xfId="0" applyFont="1" applyFill="1" applyBorder="1" applyAlignment="1" quotePrefix="1">
      <alignment horizontal="center" vertical="center" wrapText="1"/>
    </xf>
    <xf numFmtId="175" fontId="19" fillId="0" borderId="14" xfId="0" applyFont="1" applyFill="1" applyBorder="1" applyAlignment="1">
      <alignment horizontal="center" vertical="center" wrapText="1"/>
    </xf>
    <xf numFmtId="175" fontId="24" fillId="0" borderId="16" xfId="0" applyFont="1" applyFill="1" applyBorder="1" applyAlignment="1" quotePrefix="1">
      <alignment horizontal="right" vertical="center" wrapText="1"/>
    </xf>
    <xf numFmtId="175" fontId="19" fillId="0" borderId="14" xfId="0" applyFont="1" applyFill="1" applyBorder="1" applyAlignment="1">
      <alignment horizontal="right" vertical="center" wrapText="1"/>
    </xf>
    <xf numFmtId="175" fontId="24" fillId="0" borderId="16" xfId="0" applyFont="1" applyFill="1" applyBorder="1" applyAlignment="1">
      <alignment horizontal="right" vertical="center" wrapText="1"/>
    </xf>
    <xf numFmtId="175" fontId="31" fillId="0" borderId="0" xfId="0" applyFont="1" applyFill="1" applyBorder="1" applyAlignment="1">
      <alignment horizontal="left" vertical="center" wrapText="1"/>
    </xf>
    <xf numFmtId="175" fontId="37" fillId="0" borderId="0" xfId="0" applyFont="1" applyFill="1" applyBorder="1" applyAlignment="1">
      <alignment horizontal="left" vertical="center"/>
    </xf>
    <xf numFmtId="175" fontId="36" fillId="0" borderId="0" xfId="0" applyFont="1" applyFill="1" applyBorder="1" applyAlignment="1">
      <alignment horizontal="left" vertical="center"/>
    </xf>
    <xf numFmtId="175" fontId="36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175" fontId="38" fillId="0" borderId="0" xfId="0" applyFont="1" applyFill="1" applyBorder="1" applyAlignment="1">
      <alignment horizontal="left" vertical="center"/>
    </xf>
    <xf numFmtId="196" fontId="16" fillId="0" borderId="0" xfId="85" applyNumberFormat="1" applyFont="1" applyFill="1" applyBorder="1" applyAlignment="1">
      <alignment horizontal="right"/>
      <protection/>
    </xf>
    <xf numFmtId="183" fontId="39" fillId="0" borderId="0" xfId="0" applyNumberFormat="1" applyFont="1" applyFill="1" applyBorder="1" applyAlignment="1" applyProtection="1">
      <alignment horizontal="right" vertical="center"/>
      <protection/>
    </xf>
    <xf numFmtId="175" fontId="24" fillId="0" borderId="6" xfId="0" applyFont="1" applyFill="1" applyBorder="1" applyAlignment="1" quotePrefix="1">
      <alignment horizontal="right" vertical="center" wrapText="1"/>
    </xf>
    <xf numFmtId="175" fontId="24" fillId="0" borderId="0" xfId="0" applyFont="1" applyAlignment="1">
      <alignment vertical="center"/>
    </xf>
    <xf numFmtId="175" fontId="24" fillId="0" borderId="0" xfId="0" applyFont="1" applyFill="1" applyAlignment="1">
      <alignment vertical="center"/>
    </xf>
    <xf numFmtId="175" fontId="21" fillId="0" borderId="0" xfId="0" applyFont="1" applyFill="1" applyAlignment="1">
      <alignment vertical="center"/>
    </xf>
    <xf numFmtId="175" fontId="24" fillId="0" borderId="0" xfId="0" applyFont="1" applyFill="1" applyAlignment="1">
      <alignment horizontal="right" vertical="center"/>
    </xf>
    <xf numFmtId="175" fontId="23" fillId="34" borderId="0" xfId="0" applyFont="1" applyFill="1" applyBorder="1" applyAlignment="1">
      <alignment vertical="center"/>
    </xf>
    <xf numFmtId="175" fontId="23" fillId="34" borderId="0" xfId="0" applyFont="1" applyFill="1" applyAlignment="1">
      <alignment vertical="center"/>
    </xf>
    <xf numFmtId="175" fontId="19" fillId="34" borderId="0" xfId="0" applyFont="1" applyFill="1" applyAlignment="1">
      <alignment vertical="center"/>
    </xf>
    <xf numFmtId="175" fontId="23" fillId="34" borderId="0" xfId="0" applyFont="1" applyFill="1" applyAlignment="1">
      <alignment horizontal="right" vertical="center"/>
    </xf>
    <xf numFmtId="225" fontId="23" fillId="34" borderId="0" xfId="0" applyNumberFormat="1" applyFont="1" applyFill="1" applyBorder="1" applyAlignment="1">
      <alignment horizontal="right" vertical="center"/>
    </xf>
    <xf numFmtId="225" fontId="19" fillId="34" borderId="0" xfId="0" applyNumberFormat="1" applyFont="1" applyFill="1" applyBorder="1" applyAlignment="1">
      <alignment horizontal="right" vertical="center"/>
    </xf>
    <xf numFmtId="225" fontId="23" fillId="34" borderId="0" xfId="0" applyNumberFormat="1" applyFont="1" applyFill="1" applyBorder="1" applyAlignment="1" applyProtection="1">
      <alignment horizontal="right" vertical="center"/>
      <protection/>
    </xf>
    <xf numFmtId="225" fontId="19" fillId="34" borderId="0" xfId="0" applyNumberFormat="1" applyFont="1" applyFill="1" applyBorder="1" applyAlignment="1">
      <alignment horizontal="center" vertical="center"/>
    </xf>
    <xf numFmtId="175" fontId="19" fillId="34" borderId="0" xfId="0" applyFont="1" applyFill="1" applyBorder="1" applyAlignment="1">
      <alignment vertical="center"/>
    </xf>
    <xf numFmtId="183" fontId="19" fillId="34" borderId="0" xfId="0" applyNumberFormat="1" applyFont="1" applyFill="1" applyBorder="1" applyAlignment="1" applyProtection="1">
      <alignment horizontal="right" vertical="center"/>
      <protection/>
    </xf>
    <xf numFmtId="183" fontId="23" fillId="34" borderId="0" xfId="0" applyNumberFormat="1" applyFont="1" applyFill="1" applyBorder="1" applyAlignment="1">
      <alignment horizontal="right" vertical="center"/>
    </xf>
    <xf numFmtId="183" fontId="23" fillId="35" borderId="0" xfId="0" applyNumberFormat="1" applyFont="1" applyFill="1" applyBorder="1" applyAlignment="1" applyProtection="1">
      <alignment horizontal="right" vertical="center"/>
      <protection/>
    </xf>
    <xf numFmtId="175" fontId="19" fillId="35" borderId="0" xfId="0" applyFont="1" applyFill="1" applyAlignment="1">
      <alignment vertical="center"/>
    </xf>
    <xf numFmtId="174" fontId="19" fillId="34" borderId="0" xfId="0" applyNumberFormat="1" applyFont="1" applyFill="1" applyBorder="1" applyAlignment="1">
      <alignment horizontal="right" vertical="center"/>
    </xf>
    <xf numFmtId="185" fontId="19" fillId="34" borderId="0" xfId="0" applyNumberFormat="1" applyFont="1" applyFill="1" applyBorder="1" applyAlignment="1">
      <alignment horizontal="right" vertical="center"/>
    </xf>
    <xf numFmtId="3" fontId="23" fillId="0" borderId="0" xfId="75" applyNumberFormat="1" applyFont="1" applyFill="1" applyBorder="1" applyAlignment="1">
      <alignment horizontal="right" vertical="center"/>
    </xf>
    <xf numFmtId="175" fontId="24" fillId="0" borderId="5" xfId="0" applyFont="1" applyFill="1" applyBorder="1" applyAlignment="1">
      <alignment horizontal="right" vertical="center" wrapText="1"/>
    </xf>
    <xf numFmtId="175" fontId="21" fillId="0" borderId="5" xfId="0" applyFont="1" applyFill="1" applyBorder="1" applyAlignment="1">
      <alignment horizontal="right" vertical="center" wrapText="1"/>
    </xf>
    <xf numFmtId="184" fontId="39" fillId="0" borderId="0" xfId="0" applyNumberFormat="1" applyFont="1" applyFill="1" applyBorder="1" applyAlignment="1" applyProtection="1">
      <alignment horizontal="right" vertical="center"/>
      <protection/>
    </xf>
    <xf numFmtId="184" fontId="35" fillId="0" borderId="0" xfId="0" applyNumberFormat="1" applyFont="1" applyFill="1" applyBorder="1" applyAlignment="1">
      <alignment horizontal="right" vertical="center"/>
    </xf>
    <xf numFmtId="175" fontId="23" fillId="0" borderId="5" xfId="0" applyFont="1" applyFill="1" applyBorder="1" applyAlignment="1">
      <alignment vertical="center"/>
    </xf>
    <xf numFmtId="184" fontId="23" fillId="0" borderId="5" xfId="0" applyNumberFormat="1" applyFont="1" applyFill="1" applyBorder="1" applyAlignment="1">
      <alignment horizontal="right" vertical="center"/>
    </xf>
    <xf numFmtId="184" fontId="39" fillId="0" borderId="5" xfId="0" applyNumberFormat="1" applyFont="1" applyFill="1" applyBorder="1" applyAlignment="1" applyProtection="1">
      <alignment horizontal="right" vertical="center"/>
      <protection/>
    </xf>
    <xf numFmtId="184" fontId="35" fillId="0" borderId="5" xfId="0" applyNumberFormat="1" applyFont="1" applyFill="1" applyBorder="1" applyAlignment="1">
      <alignment horizontal="right" vertical="center"/>
    </xf>
    <xf numFmtId="39" fontId="23" fillId="0" borderId="5" xfId="0" applyNumberFormat="1" applyFont="1" applyFill="1" applyBorder="1" applyAlignment="1" applyProtection="1">
      <alignment horizontal="right" vertical="center"/>
      <protection/>
    </xf>
    <xf numFmtId="2" fontId="21" fillId="0" borderId="13" xfId="0" applyNumberFormat="1" applyFont="1" applyFill="1" applyBorder="1" applyAlignment="1">
      <alignment horizontal="right" vertical="center" wrapText="1"/>
    </xf>
    <xf numFmtId="2" fontId="21" fillId="0" borderId="13" xfId="0" applyNumberFormat="1" applyFont="1" applyFill="1" applyBorder="1" applyAlignment="1">
      <alignment horizontal="right" vertical="center"/>
    </xf>
    <xf numFmtId="4" fontId="23" fillId="35" borderId="0" xfId="0" applyNumberFormat="1" applyFont="1" applyFill="1" applyBorder="1" applyAlignment="1" applyProtection="1">
      <alignment horizontal="right" vertical="center"/>
      <protection/>
    </xf>
    <xf numFmtId="175" fontId="31" fillId="0" borderId="0" xfId="0" applyFont="1" applyFill="1" applyAlignment="1">
      <alignment horizontal="center" vertical="center"/>
    </xf>
    <xf numFmtId="224" fontId="23" fillId="33" borderId="0" xfId="84" applyNumberFormat="1" applyFont="1" applyFill="1" applyBorder="1" applyAlignment="1">
      <alignment vertical="center"/>
      <protection/>
    </xf>
    <xf numFmtId="175" fontId="23" fillId="34" borderId="0" xfId="0" applyFont="1" applyFill="1" applyBorder="1" applyAlignment="1">
      <alignment horizontal="left" vertical="center" wrapText="1"/>
    </xf>
    <xf numFmtId="175" fontId="23" fillId="34" borderId="0" xfId="0" applyFont="1" applyFill="1" applyBorder="1" applyAlignment="1">
      <alignment horizontal="left" vertical="center"/>
    </xf>
    <xf numFmtId="175" fontId="23" fillId="35" borderId="0" xfId="0" applyFont="1" applyFill="1" applyBorder="1" applyAlignment="1">
      <alignment vertical="center"/>
    </xf>
    <xf numFmtId="3" fontId="23" fillId="34" borderId="0" xfId="0" applyNumberFormat="1" applyFont="1" applyFill="1" applyBorder="1" applyAlignment="1">
      <alignment horizontal="right" vertical="center"/>
    </xf>
    <xf numFmtId="175" fontId="23" fillId="35" borderId="0" xfId="0" applyFont="1" applyFill="1" applyAlignment="1">
      <alignment vertical="center"/>
    </xf>
    <xf numFmtId="175" fontId="21" fillId="34" borderId="0" xfId="0" applyFont="1" applyFill="1" applyBorder="1" applyAlignment="1">
      <alignment horizontal="left" vertical="center"/>
    </xf>
    <xf numFmtId="196" fontId="23" fillId="34" borderId="0" xfId="0" applyNumberFormat="1" applyFont="1" applyFill="1" applyBorder="1" applyAlignment="1">
      <alignment horizontal="right" vertical="center"/>
    </xf>
    <xf numFmtId="39" fontId="19" fillId="34" borderId="0" xfId="0" applyNumberFormat="1" applyFont="1" applyFill="1" applyBorder="1" applyAlignment="1" applyProtection="1">
      <alignment horizontal="center" vertical="center"/>
      <protection/>
    </xf>
    <xf numFmtId="175" fontId="23" fillId="34" borderId="0" xfId="0" applyFont="1" applyFill="1" applyAlignment="1">
      <alignment horizontal="center" vertical="center"/>
    </xf>
    <xf numFmtId="196" fontId="23" fillId="34" borderId="0" xfId="0" applyNumberFormat="1" applyFont="1" applyFill="1" applyBorder="1" applyAlignment="1" applyProtection="1">
      <alignment horizontal="right" vertical="center"/>
      <protection/>
    </xf>
    <xf numFmtId="175" fontId="23" fillId="35" borderId="0" xfId="0" applyFont="1" applyFill="1" applyAlignment="1">
      <alignment horizontal="right" vertical="center"/>
    </xf>
    <xf numFmtId="2" fontId="23" fillId="34" borderId="0" xfId="0" applyNumberFormat="1" applyFont="1" applyFill="1" applyBorder="1" applyAlignment="1" applyProtection="1">
      <alignment horizontal="right" vertical="center"/>
      <protection/>
    </xf>
    <xf numFmtId="2" fontId="23" fillId="35" borderId="0" xfId="0" applyNumberFormat="1" applyFont="1" applyFill="1" applyBorder="1" applyAlignment="1" applyProtection="1">
      <alignment horizontal="right" vertical="center"/>
      <protection/>
    </xf>
    <xf numFmtId="224" fontId="23" fillId="34" borderId="0" xfId="0" applyNumberFormat="1" applyFont="1" applyFill="1" applyBorder="1" applyAlignment="1" applyProtection="1">
      <alignment horizontal="right" vertical="center"/>
      <protection/>
    </xf>
    <xf numFmtId="175" fontId="23" fillId="34" borderId="0" xfId="0" applyFont="1" applyFill="1" applyBorder="1" applyAlignment="1">
      <alignment horizontal="center" vertical="center"/>
    </xf>
    <xf numFmtId="224" fontId="23" fillId="34" borderId="0" xfId="0" applyNumberFormat="1" applyFont="1" applyFill="1" applyBorder="1" applyAlignment="1">
      <alignment horizontal="right" vertical="center"/>
    </xf>
    <xf numFmtId="224" fontId="23" fillId="34" borderId="0" xfId="0" applyNumberFormat="1" applyFont="1" applyFill="1" applyBorder="1" applyAlignment="1" applyProtection="1">
      <alignment vertical="center"/>
      <protection/>
    </xf>
    <xf numFmtId="175" fontId="21" fillId="34" borderId="0" xfId="0" applyFont="1" applyFill="1" applyBorder="1" applyAlignment="1">
      <alignment vertical="center"/>
    </xf>
    <xf numFmtId="224" fontId="23" fillId="34" borderId="0" xfId="84" applyNumberFormat="1" applyFont="1" applyFill="1" applyBorder="1" applyAlignment="1">
      <alignment vertical="center"/>
      <protection/>
    </xf>
    <xf numFmtId="2" fontId="19" fillId="34" borderId="0" xfId="0" applyNumberFormat="1" applyFont="1" applyFill="1" applyBorder="1" applyAlignment="1">
      <alignment horizontal="right" vertical="center"/>
    </xf>
    <xf numFmtId="175" fontId="23" fillId="34" borderId="0" xfId="0" applyFont="1" applyFill="1" applyBorder="1" applyAlignment="1">
      <alignment vertical="center" wrapText="1"/>
    </xf>
    <xf numFmtId="175" fontId="77" fillId="0" borderId="0" xfId="0" applyFont="1" applyFill="1" applyBorder="1" applyAlignment="1">
      <alignment horizontal="left" vertical="center"/>
    </xf>
    <xf numFmtId="175" fontId="77" fillId="0" borderId="0" xfId="0" applyFont="1" applyFill="1" applyBorder="1" applyAlignment="1">
      <alignment vertical="center"/>
    </xf>
    <xf numFmtId="224" fontId="77" fillId="0" borderId="0" xfId="0" applyNumberFormat="1" applyFont="1" applyFill="1" applyBorder="1" applyAlignment="1" applyProtection="1">
      <alignment horizontal="right" vertical="center"/>
      <protection/>
    </xf>
    <xf numFmtId="175" fontId="78" fillId="0" borderId="0" xfId="0" applyFont="1" applyFill="1" applyBorder="1" applyAlignment="1">
      <alignment vertical="center"/>
    </xf>
    <xf numFmtId="175" fontId="77" fillId="0" borderId="0" xfId="0" applyFont="1" applyFill="1" applyBorder="1" applyAlignment="1">
      <alignment horizontal="center" vertical="center"/>
    </xf>
    <xf numFmtId="2" fontId="78" fillId="0" borderId="0" xfId="0" applyNumberFormat="1" applyFont="1" applyFill="1" applyBorder="1" applyAlignment="1">
      <alignment horizontal="right" vertical="center"/>
    </xf>
    <xf numFmtId="175" fontId="78" fillId="0" borderId="0" xfId="0" applyFont="1" applyFill="1" applyAlignment="1">
      <alignment vertical="center"/>
    </xf>
    <xf numFmtId="175" fontId="23" fillId="34" borderId="0" xfId="0" applyFont="1" applyFill="1" applyBorder="1" applyAlignment="1">
      <alignment/>
    </xf>
    <xf numFmtId="175" fontId="23" fillId="34" borderId="0" xfId="0" applyFont="1" applyFill="1" applyBorder="1" applyAlignment="1">
      <alignment horizontal="left"/>
    </xf>
    <xf numFmtId="224" fontId="23" fillId="34" borderId="0" xfId="0" applyNumberFormat="1" applyFont="1" applyFill="1" applyBorder="1" applyAlignment="1">
      <alignment horizontal="right"/>
    </xf>
    <xf numFmtId="39" fontId="19" fillId="34" borderId="0" xfId="0" applyNumberFormat="1" applyFont="1" applyFill="1" applyBorder="1" applyAlignment="1" applyProtection="1">
      <alignment horizontal="center"/>
      <protection/>
    </xf>
    <xf numFmtId="175" fontId="23" fillId="34" borderId="0" xfId="0" applyFont="1" applyFill="1" applyAlignment="1">
      <alignment vertical="top"/>
    </xf>
    <xf numFmtId="175" fontId="23" fillId="34" borderId="0" xfId="0" applyFont="1" applyFill="1" applyAlignment="1">
      <alignment horizontal="center" vertical="top"/>
    </xf>
    <xf numFmtId="175" fontId="19" fillId="34" borderId="0" xfId="0" applyFont="1" applyFill="1" applyAlignment="1">
      <alignment vertical="top"/>
    </xf>
    <xf numFmtId="196" fontId="23" fillId="34" borderId="0" xfId="0" applyNumberFormat="1" applyFont="1" applyFill="1" applyBorder="1" applyAlignment="1">
      <alignment horizontal="right"/>
    </xf>
    <xf numFmtId="175" fontId="32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 applyProtection="1">
      <alignment horizontal="right"/>
      <protection/>
    </xf>
    <xf numFmtId="175" fontId="23" fillId="35" borderId="0" xfId="0" applyFont="1" applyFill="1" applyBorder="1" applyAlignment="1">
      <alignment horizontal="left" vertical="center"/>
    </xf>
    <xf numFmtId="225" fontId="23" fillId="33" borderId="0" xfId="0" applyNumberFormat="1" applyFont="1" applyFill="1" applyBorder="1" applyAlignment="1">
      <alignment vertical="center"/>
    </xf>
    <xf numFmtId="175" fontId="79" fillId="0" borderId="0" xfId="0" applyFont="1" applyFill="1" applyBorder="1" applyAlignment="1">
      <alignment vertical="top"/>
    </xf>
    <xf numFmtId="224" fontId="77" fillId="33" borderId="0" xfId="0" applyNumberFormat="1" applyFont="1" applyFill="1" applyBorder="1" applyAlignment="1">
      <alignment horizontal="right" vertical="center"/>
    </xf>
    <xf numFmtId="224" fontId="77" fillId="0" borderId="0" xfId="0" applyNumberFormat="1" applyFont="1" applyFill="1" applyBorder="1" applyAlignment="1" applyProtection="1">
      <alignment vertical="center"/>
      <protection/>
    </xf>
    <xf numFmtId="224" fontId="77" fillId="33" borderId="0" xfId="0" applyNumberFormat="1" applyFont="1" applyFill="1" applyBorder="1" applyAlignment="1">
      <alignment vertical="center"/>
    </xf>
    <xf numFmtId="224" fontId="77" fillId="0" borderId="0" xfId="0" applyNumberFormat="1" applyFont="1" applyFill="1" applyBorder="1" applyAlignment="1">
      <alignment vertical="center"/>
    </xf>
    <xf numFmtId="224" fontId="77" fillId="33" borderId="0" xfId="0" applyNumberFormat="1" applyFont="1" applyFill="1" applyBorder="1" applyAlignment="1" applyProtection="1">
      <alignment vertical="center"/>
      <protection/>
    </xf>
    <xf numFmtId="224" fontId="77" fillId="33" borderId="0" xfId="0" applyNumberFormat="1" applyFont="1" applyFill="1" applyBorder="1" applyAlignment="1" applyProtection="1">
      <alignment horizontal="right" vertical="center"/>
      <protection/>
    </xf>
    <xf numFmtId="224" fontId="77" fillId="0" borderId="0" xfId="0" applyNumberFormat="1" applyFont="1" applyFill="1" applyBorder="1" applyAlignment="1">
      <alignment horizontal="right" vertical="center"/>
    </xf>
    <xf numFmtId="4" fontId="77" fillId="33" borderId="0" xfId="0" applyNumberFormat="1" applyFont="1" applyFill="1" applyBorder="1" applyAlignment="1">
      <alignment horizontal="right" vertical="center"/>
    </xf>
    <xf numFmtId="4" fontId="77" fillId="0" borderId="0" xfId="0" applyNumberFormat="1" applyFont="1" applyFill="1" applyBorder="1" applyAlignment="1">
      <alignment horizontal="right" vertical="center"/>
    </xf>
    <xf numFmtId="3" fontId="77" fillId="33" borderId="0" xfId="0" applyNumberFormat="1" applyFont="1" applyFill="1" applyBorder="1" applyAlignment="1">
      <alignment horizontal="right" vertical="center"/>
    </xf>
    <xf numFmtId="4" fontId="77" fillId="33" borderId="0" xfId="0" applyNumberFormat="1" applyFont="1" applyFill="1" applyBorder="1" applyAlignment="1" applyProtection="1">
      <alignment horizontal="right"/>
      <protection/>
    </xf>
    <xf numFmtId="4" fontId="77" fillId="0" borderId="0" xfId="0" applyNumberFormat="1" applyFont="1" applyFill="1" applyBorder="1" applyAlignment="1" applyProtection="1">
      <alignment horizontal="right"/>
      <protection/>
    </xf>
    <xf numFmtId="188" fontId="77" fillId="33" borderId="0" xfId="0" applyNumberFormat="1" applyFont="1" applyFill="1" applyBorder="1" applyAlignment="1" applyProtection="1">
      <alignment horizontal="right"/>
      <protection/>
    </xf>
    <xf numFmtId="188" fontId="77" fillId="0" borderId="0" xfId="0" applyNumberFormat="1" applyFont="1" applyFill="1" applyBorder="1" applyAlignment="1" applyProtection="1">
      <alignment horizontal="right"/>
      <protection/>
    </xf>
    <xf numFmtId="188" fontId="77" fillId="33" borderId="0" xfId="0" applyNumberFormat="1" applyFont="1" applyFill="1" applyBorder="1" applyAlignment="1" applyProtection="1">
      <alignment horizontal="right" vertical="center"/>
      <protection/>
    </xf>
    <xf numFmtId="175" fontId="79" fillId="0" borderId="0" xfId="0" applyFont="1" applyFill="1" applyBorder="1" applyAlignment="1">
      <alignment vertical="center"/>
    </xf>
    <xf numFmtId="224" fontId="23" fillId="34" borderId="0" xfId="84" applyNumberFormat="1" applyFont="1" applyFill="1" applyBorder="1" applyAlignment="1">
      <alignment horizontal="right" vertical="center"/>
      <protection/>
    </xf>
    <xf numFmtId="175" fontId="21" fillId="0" borderId="15" xfId="0" applyFont="1" applyFill="1" applyBorder="1" applyAlignment="1">
      <alignment horizontal="right" vertical="center" wrapText="1"/>
    </xf>
    <xf numFmtId="183" fontId="77" fillId="0" borderId="0" xfId="0" applyNumberFormat="1" applyFont="1" applyFill="1" applyBorder="1" applyAlignment="1" applyProtection="1">
      <alignment horizontal="right" vertical="center"/>
      <protection/>
    </xf>
    <xf numFmtId="2" fontId="31" fillId="0" borderId="0" xfId="0" applyNumberFormat="1" applyFont="1" applyFill="1" applyBorder="1" applyAlignment="1">
      <alignment horizontal="left" vertical="top"/>
    </xf>
    <xf numFmtId="1" fontId="23" fillId="34" borderId="0" xfId="0" applyNumberFormat="1" applyFont="1" applyFill="1" applyBorder="1" applyAlignment="1" applyProtection="1">
      <alignment horizontal="righ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3" fontId="23" fillId="34" borderId="0" xfId="0" applyNumberFormat="1" applyFont="1" applyFill="1" applyBorder="1" applyAlignment="1" applyProtection="1">
      <alignment horizontal="right" vertical="center"/>
      <protection/>
    </xf>
    <xf numFmtId="3" fontId="23" fillId="34" borderId="0" xfId="0" applyNumberFormat="1" applyFont="1" applyFill="1" applyBorder="1" applyAlignment="1" applyProtection="1">
      <alignment horizontal="right"/>
      <protection/>
    </xf>
    <xf numFmtId="203" fontId="23" fillId="34" borderId="0" xfId="0" applyNumberFormat="1" applyFont="1" applyFill="1" applyBorder="1" applyAlignment="1">
      <alignment horizontal="right" vertical="center"/>
    </xf>
    <xf numFmtId="196" fontId="23" fillId="34" borderId="0" xfId="0" applyNumberFormat="1" applyFont="1" applyFill="1" applyBorder="1" applyAlignment="1" applyProtection="1">
      <alignment horizontal="right"/>
      <protection/>
    </xf>
    <xf numFmtId="224" fontId="23" fillId="33" borderId="0" xfId="82" applyNumberFormat="1" applyFont="1" applyFill="1" applyBorder="1" applyAlignment="1" applyProtection="1">
      <alignment horizontal="right" vertical="center"/>
      <protection/>
    </xf>
    <xf numFmtId="224" fontId="23" fillId="34" borderId="0" xfId="82" applyNumberFormat="1" applyFont="1" applyFill="1" applyBorder="1" applyAlignment="1" applyProtection="1">
      <alignment horizontal="right" vertical="center"/>
      <protection/>
    </xf>
    <xf numFmtId="224" fontId="19" fillId="33" borderId="0" xfId="0" applyNumberFormat="1" applyFont="1" applyFill="1" applyBorder="1" applyAlignment="1">
      <alignment horizontal="right" vertical="center"/>
    </xf>
    <xf numFmtId="175" fontId="77" fillId="0" borderId="0" xfId="0" applyFont="1" applyFill="1" applyBorder="1" applyAlignment="1">
      <alignment vertical="center" wrapText="1"/>
    </xf>
    <xf numFmtId="2" fontId="77" fillId="0" borderId="0" xfId="75" applyNumberFormat="1" applyFont="1" applyFill="1" applyBorder="1" applyAlignment="1">
      <alignment horizontal="right" vertical="center"/>
    </xf>
    <xf numFmtId="175" fontId="77" fillId="0" borderId="0" xfId="0" applyFont="1" applyFill="1" applyAlignment="1">
      <alignment vertical="center"/>
    </xf>
    <xf numFmtId="175" fontId="77" fillId="33" borderId="0" xfId="0" applyFont="1" applyFill="1" applyBorder="1" applyAlignment="1">
      <alignment vertical="center" wrapText="1"/>
    </xf>
    <xf numFmtId="2" fontId="77" fillId="33" borderId="0" xfId="0" applyNumberFormat="1" applyFont="1" applyFill="1" applyBorder="1" applyAlignment="1">
      <alignment horizontal="left" vertical="center"/>
    </xf>
    <xf numFmtId="175" fontId="77" fillId="33" borderId="0" xfId="0" applyFont="1" applyFill="1" applyBorder="1" applyAlignment="1">
      <alignment horizontal="left" vertical="center" wrapText="1"/>
    </xf>
    <xf numFmtId="2" fontId="77" fillId="33" borderId="0" xfId="75" applyNumberFormat="1" applyFont="1" applyFill="1" applyBorder="1" applyAlignment="1">
      <alignment horizontal="right" vertical="center"/>
    </xf>
    <xf numFmtId="175" fontId="77" fillId="0" borderId="0" xfId="0" applyFont="1" applyFill="1" applyBorder="1" applyAlignment="1">
      <alignment horizontal="left" vertical="center" wrapText="1"/>
    </xf>
    <xf numFmtId="2" fontId="77" fillId="0" borderId="0" xfId="0" applyNumberFormat="1" applyFont="1" applyFill="1" applyBorder="1" applyAlignment="1">
      <alignment horizontal="right" vertical="center"/>
    </xf>
    <xf numFmtId="2" fontId="77" fillId="0" borderId="0" xfId="0" applyNumberFormat="1" applyFont="1" applyFill="1" applyBorder="1" applyAlignment="1">
      <alignment horizontal="left" vertical="center"/>
    </xf>
    <xf numFmtId="186" fontId="78" fillId="0" borderId="0" xfId="0" applyNumberFormat="1" applyFont="1" applyFill="1" applyBorder="1" applyAlignment="1">
      <alignment horizontal="right" vertical="center"/>
    </xf>
    <xf numFmtId="185" fontId="78" fillId="0" borderId="0" xfId="0" applyNumberFormat="1" applyFont="1" applyFill="1" applyBorder="1" applyAlignment="1">
      <alignment horizontal="right" vertical="center"/>
    </xf>
    <xf numFmtId="175" fontId="80" fillId="0" borderId="0" xfId="0" applyFont="1" applyFill="1" applyBorder="1" applyAlignment="1">
      <alignment vertical="center"/>
    </xf>
    <xf numFmtId="174" fontId="78" fillId="0" borderId="0" xfId="0" applyNumberFormat="1" applyFont="1" applyFill="1" applyBorder="1" applyAlignment="1">
      <alignment horizontal="right" vertical="center"/>
    </xf>
    <xf numFmtId="194" fontId="77" fillId="0" borderId="0" xfId="0" applyNumberFormat="1" applyFont="1" applyFill="1" applyBorder="1" applyAlignment="1">
      <alignment horizontal="right" vertical="center"/>
    </xf>
    <xf numFmtId="175" fontId="77" fillId="33" borderId="0" xfId="0" applyFont="1" applyFill="1" applyBorder="1" applyAlignment="1">
      <alignment vertical="center"/>
    </xf>
    <xf numFmtId="194" fontId="77" fillId="33" borderId="0" xfId="0" applyNumberFormat="1" applyFont="1" applyFill="1" applyBorder="1" applyAlignment="1">
      <alignment horizontal="right" vertical="center"/>
    </xf>
    <xf numFmtId="185" fontId="77" fillId="0" borderId="0" xfId="0" applyNumberFormat="1" applyFont="1" applyFill="1" applyBorder="1" applyAlignment="1">
      <alignment horizontal="right" vertical="center"/>
    </xf>
    <xf numFmtId="2" fontId="77" fillId="33" borderId="0" xfId="0" applyNumberFormat="1" applyFont="1" applyFill="1" applyBorder="1" applyAlignment="1">
      <alignment horizontal="right" vertical="center"/>
    </xf>
    <xf numFmtId="2" fontId="78" fillId="33" borderId="0" xfId="0" applyNumberFormat="1" applyFont="1" applyFill="1" applyAlignment="1">
      <alignment vertical="center"/>
    </xf>
    <xf numFmtId="175" fontId="78" fillId="33" borderId="0" xfId="0" applyFont="1" applyFill="1" applyAlignment="1">
      <alignment vertical="center"/>
    </xf>
    <xf numFmtId="194" fontId="78" fillId="0" borderId="0" xfId="0" applyNumberFormat="1" applyFont="1" applyFill="1" applyBorder="1" applyAlignment="1">
      <alignment horizontal="right" vertical="center"/>
    </xf>
    <xf numFmtId="175" fontId="78" fillId="33" borderId="0" xfId="0" applyFont="1" applyFill="1" applyBorder="1" applyAlignment="1">
      <alignment vertical="center"/>
    </xf>
    <xf numFmtId="194" fontId="78" fillId="33" borderId="0" xfId="0" applyNumberFormat="1" applyFont="1" applyFill="1" applyBorder="1" applyAlignment="1">
      <alignment horizontal="right" vertical="center"/>
    </xf>
    <xf numFmtId="186" fontId="77" fillId="0" borderId="0" xfId="0" applyNumberFormat="1" applyFont="1" applyFill="1" applyBorder="1" applyAlignment="1">
      <alignment horizontal="right" vertical="center"/>
    </xf>
    <xf numFmtId="186" fontId="77" fillId="33" borderId="0" xfId="0" applyNumberFormat="1" applyFont="1" applyFill="1" applyBorder="1" applyAlignment="1">
      <alignment horizontal="right" vertical="center"/>
    </xf>
    <xf numFmtId="186" fontId="78" fillId="33" borderId="0" xfId="0" applyNumberFormat="1" applyFont="1" applyFill="1" applyBorder="1" applyAlignment="1">
      <alignment horizontal="right" vertical="center"/>
    </xf>
    <xf numFmtId="185" fontId="78" fillId="34" borderId="0" xfId="0" applyNumberFormat="1" applyFont="1" applyFill="1" applyBorder="1" applyAlignment="1">
      <alignment horizontal="right" vertical="center"/>
    </xf>
    <xf numFmtId="186" fontId="77" fillId="0" borderId="0" xfId="0" applyNumberFormat="1" applyFont="1" applyFill="1" applyBorder="1" applyAlignment="1" quotePrefix="1">
      <alignment horizontal="right" vertical="center"/>
    </xf>
    <xf numFmtId="186" fontId="77" fillId="33" borderId="0" xfId="0" applyNumberFormat="1" applyFont="1" applyFill="1" applyBorder="1" applyAlignment="1" quotePrefix="1">
      <alignment horizontal="right" vertical="center"/>
    </xf>
    <xf numFmtId="185" fontId="77" fillId="33" borderId="0" xfId="0" applyNumberFormat="1" applyFont="1" applyFill="1" applyBorder="1" applyAlignment="1">
      <alignment horizontal="right" vertical="center"/>
    </xf>
    <xf numFmtId="175" fontId="77" fillId="0" borderId="14" xfId="0" applyFont="1" applyFill="1" applyBorder="1" applyAlignment="1">
      <alignment vertical="center"/>
    </xf>
    <xf numFmtId="186" fontId="77" fillId="0" borderId="14" xfId="0" applyNumberFormat="1" applyFont="1" applyFill="1" applyBorder="1" applyAlignment="1" quotePrefix="1">
      <alignment horizontal="right" vertical="center"/>
    </xf>
    <xf numFmtId="185" fontId="77" fillId="0" borderId="14" xfId="0" applyNumberFormat="1" applyFont="1" applyFill="1" applyBorder="1" applyAlignment="1">
      <alignment horizontal="right" vertical="center"/>
    </xf>
    <xf numFmtId="2" fontId="77" fillId="0" borderId="14" xfId="0" applyNumberFormat="1" applyFont="1" applyFill="1" applyBorder="1" applyAlignment="1">
      <alignment horizontal="right" vertical="center"/>
    </xf>
    <xf numFmtId="175" fontId="78" fillId="0" borderId="5" xfId="0" applyFont="1" applyFill="1" applyBorder="1" applyAlignment="1">
      <alignment vertical="center"/>
    </xf>
    <xf numFmtId="175" fontId="79" fillId="0" borderId="0" xfId="0" applyFont="1" applyFill="1" applyBorder="1" applyAlignment="1">
      <alignment horizontal="left" vertical="center"/>
    </xf>
    <xf numFmtId="175" fontId="79" fillId="0" borderId="0" xfId="0" applyFont="1" applyFill="1" applyAlignment="1">
      <alignment vertical="center"/>
    </xf>
    <xf numFmtId="175" fontId="79" fillId="0" borderId="0" xfId="0" applyFont="1" applyFill="1" applyBorder="1" applyAlignment="1">
      <alignment horizontal="right" vertical="center"/>
    </xf>
    <xf numFmtId="175" fontId="81" fillId="0" borderId="0" xfId="0" applyFont="1" applyFill="1" applyAlignment="1">
      <alignment vertical="center"/>
    </xf>
    <xf numFmtId="39" fontId="79" fillId="0" borderId="0" xfId="0" applyNumberFormat="1" applyFont="1" applyFill="1" applyBorder="1" applyAlignment="1" applyProtection="1">
      <alignment vertical="center"/>
      <protection/>
    </xf>
    <xf numFmtId="175" fontId="24" fillId="0" borderId="13" xfId="0" applyFont="1" applyFill="1" applyBorder="1" applyAlignment="1" quotePrefix="1">
      <alignment horizontal="right" vertical="center" wrapText="1"/>
    </xf>
    <xf numFmtId="175" fontId="19" fillId="0" borderId="13" xfId="0" applyFont="1" applyFill="1" applyBorder="1" applyAlignment="1">
      <alignment horizontal="right" vertical="center" wrapText="1"/>
    </xf>
    <xf numFmtId="2" fontId="24" fillId="0" borderId="13" xfId="0" applyNumberFormat="1" applyFont="1" applyFill="1" applyBorder="1" applyAlignment="1">
      <alignment horizontal="center" vertical="center"/>
    </xf>
    <xf numFmtId="2" fontId="19" fillId="0" borderId="13" xfId="0" applyNumberFormat="1" applyFont="1" applyBorder="1" applyAlignment="1">
      <alignment vertical="center"/>
    </xf>
    <xf numFmtId="175" fontId="32" fillId="0" borderId="0" xfId="0" applyFont="1" applyAlignment="1">
      <alignment horizontal="right" vertical="center"/>
    </xf>
    <xf numFmtId="175" fontId="20" fillId="0" borderId="0" xfId="0" applyFont="1" applyBorder="1" applyAlignment="1">
      <alignment horizontal="right" vertical="center"/>
    </xf>
    <xf numFmtId="175" fontId="24" fillId="0" borderId="13" xfId="0" applyFont="1" applyFill="1" applyBorder="1" applyAlignment="1">
      <alignment horizontal="left" vertical="center"/>
    </xf>
    <xf numFmtId="175" fontId="24" fillId="0" borderId="6" xfId="0" applyFont="1" applyFill="1" applyBorder="1" applyAlignment="1" quotePrefix="1">
      <alignment horizontal="right" vertical="center" wrapText="1"/>
    </xf>
    <xf numFmtId="175" fontId="19" fillId="0" borderId="5" xfId="0" applyFont="1" applyFill="1" applyBorder="1" applyAlignment="1">
      <alignment horizontal="right" vertical="center" wrapText="1"/>
    </xf>
    <xf numFmtId="175" fontId="24" fillId="0" borderId="13" xfId="0" applyFont="1" applyFill="1" applyBorder="1" applyAlignment="1">
      <alignment horizontal="center" vertical="center" wrapText="1"/>
    </xf>
    <xf numFmtId="175" fontId="23" fillId="35" borderId="0" xfId="0" applyFont="1" applyFill="1" applyBorder="1" applyAlignment="1">
      <alignment horizontal="left" vertical="center" wrapText="1"/>
    </xf>
    <xf numFmtId="175" fontId="23" fillId="35" borderId="0" xfId="0" applyFont="1" applyFill="1" applyBorder="1" applyAlignment="1">
      <alignment horizontal="left" vertical="center"/>
    </xf>
    <xf numFmtId="175" fontId="20" fillId="0" borderId="0" xfId="0" applyFont="1" applyFill="1" applyBorder="1" applyAlignment="1">
      <alignment horizontal="right" vertical="center"/>
    </xf>
    <xf numFmtId="175" fontId="24" fillId="0" borderId="6" xfId="0" applyFont="1" applyFill="1" applyBorder="1" applyAlignment="1">
      <alignment horizontal="left" vertical="center" wrapText="1"/>
    </xf>
    <xf numFmtId="175" fontId="24" fillId="0" borderId="5" xfId="0" applyFont="1" applyFill="1" applyBorder="1" applyAlignment="1">
      <alignment horizontal="left" vertical="center" wrapText="1"/>
    </xf>
    <xf numFmtId="175" fontId="24" fillId="0" borderId="5" xfId="0" applyFont="1" applyFill="1" applyBorder="1" applyAlignment="1" quotePrefix="1">
      <alignment horizontal="right" vertical="center" wrapText="1"/>
    </xf>
    <xf numFmtId="175" fontId="31" fillId="0" borderId="0" xfId="0" applyFont="1" applyFill="1" applyBorder="1" applyAlignment="1">
      <alignment horizontal="left" vertical="center" wrapText="1"/>
    </xf>
    <xf numFmtId="175" fontId="31" fillId="0" borderId="0" xfId="0" applyFont="1" applyFill="1" applyBorder="1" applyAlignment="1">
      <alignment horizontal="left" vertical="top" wrapText="1"/>
    </xf>
    <xf numFmtId="175" fontId="32" fillId="0" borderId="0" xfId="0" applyFont="1" applyFill="1" applyAlignment="1">
      <alignment horizontal="left" wrapText="1"/>
    </xf>
    <xf numFmtId="175" fontId="24" fillId="0" borderId="5" xfId="0" applyFont="1" applyFill="1" applyBorder="1" applyAlignment="1">
      <alignment horizontal="right" vertical="center" wrapText="1"/>
    </xf>
    <xf numFmtId="175" fontId="24" fillId="0" borderId="15" xfId="0" applyFont="1" applyFill="1" applyBorder="1" applyAlignment="1">
      <alignment horizontal="center" vertical="center" wrapText="1"/>
    </xf>
    <xf numFmtId="175" fontId="24" fillId="0" borderId="16" xfId="0" applyFont="1" applyFill="1" applyBorder="1" applyAlignment="1" quotePrefix="1">
      <alignment horizontal="right" vertical="center" wrapText="1"/>
    </xf>
    <xf numFmtId="175" fontId="19" fillId="0" borderId="14" xfId="0" applyFont="1" applyFill="1" applyBorder="1" applyAlignment="1">
      <alignment horizontal="right" vertical="center" wrapText="1"/>
    </xf>
    <xf numFmtId="175" fontId="19" fillId="0" borderId="14" xfId="0" applyFont="1" applyBorder="1" applyAlignment="1">
      <alignment horizontal="right" vertical="top"/>
    </xf>
    <xf numFmtId="175" fontId="24" fillId="0" borderId="16" xfId="0" applyFont="1" applyFill="1" applyBorder="1" applyAlignment="1">
      <alignment horizontal="left" vertical="center" wrapText="1"/>
    </xf>
    <xf numFmtId="175" fontId="24" fillId="0" borderId="14" xfId="0" applyFont="1" applyFill="1" applyBorder="1" applyAlignment="1">
      <alignment horizontal="left" vertical="center" wrapText="1"/>
    </xf>
    <xf numFmtId="175" fontId="24" fillId="0" borderId="16" xfId="0" applyFont="1" applyFill="1" applyBorder="1" applyAlignment="1">
      <alignment horizontal="right" vertical="center" wrapText="1"/>
    </xf>
    <xf numFmtId="175" fontId="24" fillId="0" borderId="14" xfId="0" applyFont="1" applyFill="1" applyBorder="1" applyAlignment="1">
      <alignment horizontal="right" vertical="center" wrapText="1"/>
    </xf>
    <xf numFmtId="175" fontId="21" fillId="0" borderId="15" xfId="0" applyFont="1" applyFill="1" applyBorder="1" applyAlignment="1">
      <alignment horizontal="right" vertical="center" wrapText="1"/>
    </xf>
    <xf numFmtId="175" fontId="24" fillId="0" borderId="16" xfId="0" applyFont="1" applyFill="1" applyBorder="1" applyAlignment="1">
      <alignment horizontal="center" vertical="center" wrapText="1"/>
    </xf>
    <xf numFmtId="175" fontId="19" fillId="0" borderId="16" xfId="0" applyFont="1" applyFill="1" applyBorder="1" applyAlignment="1">
      <alignment horizontal="left" vertical="center" wrapText="1"/>
    </xf>
    <xf numFmtId="175" fontId="19" fillId="0" borderId="14" xfId="0" applyFont="1" applyFill="1" applyBorder="1" applyAlignment="1">
      <alignment horizontal="left" vertical="center" wrapText="1"/>
    </xf>
    <xf numFmtId="2" fontId="24" fillId="0" borderId="16" xfId="0" applyNumberFormat="1" applyFont="1" applyFill="1" applyBorder="1" applyAlignment="1">
      <alignment horizontal="right" vertical="center" wrapText="1"/>
    </xf>
    <xf numFmtId="175" fontId="32" fillId="0" borderId="0" xfId="0" applyFont="1" applyFill="1" applyAlignment="1">
      <alignment horizontal="right" vertical="top"/>
    </xf>
    <xf numFmtId="175" fontId="31" fillId="0" borderId="0" xfId="0" applyFont="1" applyFill="1" applyBorder="1" applyAlignment="1">
      <alignment horizontal="justify" vertical="center" wrapText="1"/>
    </xf>
    <xf numFmtId="175" fontId="32" fillId="0" borderId="0" xfId="0" applyFont="1" applyFill="1" applyAlignment="1">
      <alignment horizontal="left" vertical="center" wrapText="1"/>
    </xf>
    <xf numFmtId="175" fontId="79" fillId="0" borderId="0" xfId="0" applyFont="1" applyFill="1" applyBorder="1" applyAlignment="1">
      <alignment horizontal="left" vertical="center" wrapText="1"/>
    </xf>
    <xf numFmtId="175" fontId="24" fillId="0" borderId="15" xfId="0" applyFont="1" applyFill="1" applyBorder="1" applyAlignment="1">
      <alignment horizontal="left" vertical="center" wrapText="1"/>
    </xf>
    <xf numFmtId="175" fontId="24" fillId="0" borderId="16" xfId="0" applyFont="1" applyFill="1" applyBorder="1" applyAlignment="1">
      <alignment vertical="center" wrapText="1"/>
    </xf>
    <xf numFmtId="175" fontId="24" fillId="0" borderId="14" xfId="0" applyFont="1" applyFill="1" applyBorder="1" applyAlignment="1">
      <alignment vertical="center" wrapText="1"/>
    </xf>
    <xf numFmtId="175" fontId="19" fillId="0" borderId="14" xfId="0" applyFont="1" applyFill="1" applyBorder="1" applyAlignment="1">
      <alignment vertical="center" wrapText="1"/>
    </xf>
    <xf numFmtId="175" fontId="23" fillId="0" borderId="0" xfId="0" applyFont="1" applyFill="1" applyBorder="1" applyAlignment="1">
      <alignment horizontal="left" vertical="center" wrapText="1"/>
    </xf>
    <xf numFmtId="175" fontId="79" fillId="0" borderId="0" xfId="0" applyFont="1" applyFill="1" applyBorder="1" applyAlignment="1">
      <alignment horizontal="left" vertical="top" wrapText="1"/>
    </xf>
    <xf numFmtId="2" fontId="79" fillId="0" borderId="0" xfId="0" applyNumberFormat="1" applyFont="1" applyFill="1" applyBorder="1" applyAlignment="1">
      <alignment horizontal="left" vertical="center" wrapText="1"/>
    </xf>
    <xf numFmtId="175" fontId="32" fillId="0" borderId="0" xfId="0" applyFont="1" applyFill="1" applyAlignment="1">
      <alignment horizontal="right" vertical="center"/>
    </xf>
    <xf numFmtId="177" fontId="24" fillId="0" borderId="16" xfId="0" applyNumberFormat="1" applyFont="1" applyFill="1" applyBorder="1" applyAlignment="1">
      <alignment horizontal="right" vertical="center" wrapText="1"/>
    </xf>
    <xf numFmtId="177" fontId="19" fillId="0" borderId="14" xfId="0" applyNumberFormat="1" applyFont="1" applyFill="1" applyBorder="1" applyAlignment="1">
      <alignment horizontal="right" vertical="center" wrapText="1"/>
    </xf>
    <xf numFmtId="175" fontId="77" fillId="0" borderId="0" xfId="0" applyFont="1" applyFill="1" applyBorder="1" applyAlignment="1">
      <alignment horizontal="left" vertical="center" wrapText="1"/>
    </xf>
    <xf numFmtId="175" fontId="34" fillId="0" borderId="0" xfId="0" applyFont="1" applyFill="1" applyBorder="1" applyAlignment="1">
      <alignment horizontal="left" vertical="center"/>
    </xf>
    <xf numFmtId="175" fontId="19" fillId="0" borderId="16" xfId="0" applyFont="1" applyFill="1" applyBorder="1" applyAlignment="1">
      <alignment horizontal="left" vertical="center"/>
    </xf>
    <xf numFmtId="175" fontId="19" fillId="0" borderId="14" xfId="0" applyFont="1" applyFill="1" applyBorder="1" applyAlignment="1">
      <alignment horizontal="left" vertical="center"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" xfId="33"/>
    <cellStyle name="Base 0 dec" xfId="34"/>
    <cellStyle name="Base 1 dec" xfId="35"/>
    <cellStyle name="Base 2 dec" xfId="36"/>
    <cellStyle name="Buena" xfId="37"/>
    <cellStyle name="Cabecera 1" xfId="38"/>
    <cellStyle name="Cabecera 2" xfId="39"/>
    <cellStyle name="Cálculo" xfId="40"/>
    <cellStyle name="Capitulo" xfId="41"/>
    <cellStyle name="Celda de comprobación" xfId="42"/>
    <cellStyle name="Celda vinculada" xfId="43"/>
    <cellStyle name="Custom - Modelo8" xfId="44"/>
    <cellStyle name="Dec(1)" xfId="45"/>
    <cellStyle name="Dec(1) 2" xfId="46"/>
    <cellStyle name="Dec(2)" xfId="47"/>
    <cellStyle name="Dec(2) 2" xfId="48"/>
    <cellStyle name="Descripciones" xfId="49"/>
    <cellStyle name="Enc. der" xfId="50"/>
    <cellStyle name="Enc. izq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rada" xfId="59"/>
    <cellStyle name="Etiqueta" xfId="60"/>
    <cellStyle name="Euro" xfId="61"/>
    <cellStyle name="Fecha" xfId="62"/>
    <cellStyle name="Fijo" xfId="63"/>
    <cellStyle name="hh" xfId="64"/>
    <cellStyle name="Hyperlink" xfId="65"/>
    <cellStyle name="Followed Hyperlink" xfId="66"/>
    <cellStyle name="Incorrecto" xfId="67"/>
    <cellStyle name="Linea Inferior" xfId="68"/>
    <cellStyle name="Linea Superior" xfId="69"/>
    <cellStyle name="Linea Tipo" xfId="70"/>
    <cellStyle name="Miles" xfId="71"/>
    <cellStyle name="Miles 1 dec" xfId="72"/>
    <cellStyle name="Miles 1 dec 2" xfId="73"/>
    <cellStyle name="Miles 2" xfId="74"/>
    <cellStyle name="Comma" xfId="75"/>
    <cellStyle name="Comma [0]" xfId="76"/>
    <cellStyle name="Currency" xfId="77"/>
    <cellStyle name="Currency [0]" xfId="78"/>
    <cellStyle name="Monetario0" xfId="79"/>
    <cellStyle name="Neutral" xfId="80"/>
    <cellStyle name="Normal 2" xfId="81"/>
    <cellStyle name="Normal_AGENDA_2004" xfId="82"/>
    <cellStyle name="Normal_Hoja1_Pág. 15 Modif" xfId="83"/>
    <cellStyle name="Normal_Libro2" xfId="84"/>
    <cellStyle name="Normal_NAC_ENT" xfId="85"/>
    <cellStyle name="Normal_Pág. 15 Modif" xfId="86"/>
    <cellStyle name="Notas" xfId="87"/>
    <cellStyle name="Num. cuadro" xfId="88"/>
    <cellStyle name="Pie" xfId="89"/>
    <cellStyle name="Percent" xfId="90"/>
    <cellStyle name="Punto0" xfId="91"/>
    <cellStyle name="Salida" xfId="92"/>
    <cellStyle name="Texto de advertencia" xfId="93"/>
    <cellStyle name="Texto explicativo" xfId="94"/>
    <cellStyle name="Titulo" xfId="95"/>
    <cellStyle name="Título" xfId="96"/>
    <cellStyle name="Título 1" xfId="97"/>
    <cellStyle name="Título 2" xfId="98"/>
    <cellStyle name="Título 3" xfId="99"/>
    <cellStyle name="Total" xfId="100"/>
    <cellStyle name="Total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EBF9EB"/>
      <rgbColor rgb="00FFFFE1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stento_agenda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e3\c\car\I_E19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RIS\MIGRACION\SABAD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STAD_SOCIAL\INF_SOCIAL\Agenda%20Estatal%202007\sustento_agenda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ENDA\sustento_agenda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ad_social\GRAN_VISION\DEMOGRAFIA\EMPL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estad_social\GRAN_VISION\EMPL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RIS\MIGRACION\FERNANDO1_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ERNANDO1_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ADROBERTO\Documentos%20c\WINDOWS\Escritorio\esteco1\ESTECO\INFODISP\social\doc04\SAB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G-EGR."/>
      <sheetName val="INGRESOS"/>
      <sheetName val="EGRESOS"/>
      <sheetName val="INGRESOS (2)"/>
      <sheetName val="EGRESOS (2)"/>
      <sheetName val="RESUMEN"/>
      <sheetName val="ING_EGR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b_nacional"/>
      <sheetName val="pob_edomex"/>
      <sheetName val="POB_PROY_EDOMEX"/>
      <sheetName val="POB_PROY_EDOMEX_BUENO"/>
      <sheetName val="NACENTIDAD_EST"/>
      <sheetName val="URBANA_RURAL"/>
      <sheetName val="PROY_NACIONAL"/>
      <sheetName val="ENTIDAD_NAC"/>
      <sheetName val="URBANA_RURAL_NAC"/>
      <sheetName val="educac_nacional"/>
      <sheetName val="POB_ZONAS"/>
      <sheetName val="Municip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B_ASEGURAD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B_ASEGURAD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AF95"/>
  <sheetViews>
    <sheetView showGridLines="0" view="pageBreakPreview" zoomScale="60" zoomScaleNormal="60" zoomScalePageLayoutView="0" workbookViewId="0" topLeftCell="A1">
      <selection activeCell="E2" sqref="E2"/>
    </sheetView>
  </sheetViews>
  <sheetFormatPr defaultColWidth="5.4453125" defaultRowHeight="15.75"/>
  <cols>
    <col min="1" max="4" width="2.77734375" style="25" customWidth="1"/>
    <col min="5" max="5" width="45.5546875" style="25" customWidth="1"/>
    <col min="6" max="7" width="12.99609375" style="43" customWidth="1"/>
    <col min="8" max="8" width="12.88671875" style="43" customWidth="1"/>
    <col min="9" max="13" width="12.88671875" style="21" customWidth="1"/>
    <col min="14" max="14" width="1.88671875" style="21" customWidth="1"/>
    <col min="15" max="15" width="14.3359375" style="43" customWidth="1"/>
    <col min="16" max="16" width="14.21484375" style="43" customWidth="1"/>
    <col min="17" max="17" width="6.88671875" style="25" customWidth="1"/>
    <col min="18" max="18" width="9.10546875" style="26" bestFit="1" customWidth="1"/>
    <col min="19" max="19" width="12.77734375" style="26" customWidth="1"/>
    <col min="20" max="21" width="12.77734375" style="25" customWidth="1"/>
    <col min="22" max="22" width="12.77734375" style="43" customWidth="1"/>
    <col min="23" max="32" width="12.77734375" style="25" customWidth="1"/>
    <col min="33" max="33" width="5.4453125" style="25" customWidth="1"/>
    <col min="34" max="34" width="12.77734375" style="25" customWidth="1"/>
    <col min="35" max="16384" width="5.4453125" style="25" customWidth="1"/>
  </cols>
  <sheetData>
    <row r="1" spans="1:17" ht="26.25">
      <c r="A1" s="75" t="s">
        <v>11</v>
      </c>
      <c r="E1" s="72"/>
      <c r="F1" s="72"/>
      <c r="G1" s="73"/>
      <c r="H1" s="72"/>
      <c r="I1" s="72"/>
      <c r="J1" s="72"/>
      <c r="K1" s="72"/>
      <c r="L1" s="72"/>
      <c r="M1" s="72"/>
      <c r="N1" s="72"/>
      <c r="O1" s="72"/>
      <c r="P1" s="464" t="s">
        <v>169</v>
      </c>
      <c r="Q1" s="464"/>
    </row>
    <row r="2" spans="1:17" ht="26.25">
      <c r="A2" s="75" t="s">
        <v>482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4.25" customHeight="1">
      <c r="A3" s="75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24.75" customHeight="1">
      <c r="A4" s="465" t="s">
        <v>192</v>
      </c>
      <c r="B4" s="465"/>
      <c r="C4" s="465"/>
      <c r="D4" s="465"/>
      <c r="E4" s="465"/>
      <c r="F4" s="459">
        <v>2000</v>
      </c>
      <c r="G4" s="459">
        <v>2001</v>
      </c>
      <c r="H4" s="459">
        <v>2002</v>
      </c>
      <c r="I4" s="459">
        <v>2003</v>
      </c>
      <c r="J4" s="459">
        <v>2004</v>
      </c>
      <c r="K4" s="459">
        <v>2005</v>
      </c>
      <c r="L4" s="459">
        <v>2006</v>
      </c>
      <c r="M4" s="459">
        <v>2007</v>
      </c>
      <c r="N4" s="459"/>
      <c r="O4" s="461" t="s">
        <v>483</v>
      </c>
      <c r="P4" s="462"/>
      <c r="Q4" s="462"/>
    </row>
    <row r="5" spans="1:17" ht="24.75" customHeight="1">
      <c r="A5" s="465"/>
      <c r="B5" s="465"/>
      <c r="C5" s="465"/>
      <c r="D5" s="465"/>
      <c r="E5" s="465"/>
      <c r="F5" s="459"/>
      <c r="G5" s="460"/>
      <c r="H5" s="460"/>
      <c r="I5" s="460"/>
      <c r="J5" s="460"/>
      <c r="K5" s="460"/>
      <c r="L5" s="460"/>
      <c r="M5" s="460"/>
      <c r="N5" s="460"/>
      <c r="O5" s="343" t="s">
        <v>193</v>
      </c>
      <c r="P5" s="343" t="s">
        <v>194</v>
      </c>
      <c r="Q5" s="344" t="s">
        <v>195</v>
      </c>
    </row>
    <row r="6" spans="1:17" ht="15.75">
      <c r="A6" s="248"/>
      <c r="B6" s="248"/>
      <c r="C6" s="248"/>
      <c r="D6" s="248"/>
      <c r="E6" s="248"/>
      <c r="F6" s="249"/>
      <c r="G6" s="250"/>
      <c r="H6" s="250"/>
      <c r="I6" s="250"/>
      <c r="J6" s="250"/>
      <c r="K6" s="251"/>
      <c r="L6" s="250"/>
      <c r="M6" s="250"/>
      <c r="N6" s="250"/>
      <c r="O6" s="251"/>
      <c r="P6" s="251"/>
      <c r="Q6" s="252"/>
    </row>
    <row r="7" spans="1:17" ht="47.25" customHeight="1">
      <c r="A7" s="248" t="s">
        <v>478</v>
      </c>
      <c r="B7" s="248"/>
      <c r="C7" s="248"/>
      <c r="D7" s="248"/>
      <c r="E7" s="248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167"/>
    </row>
    <row r="8" spans="1:32" ht="15.75">
      <c r="A8" s="217"/>
      <c r="B8" s="217" t="s">
        <v>228</v>
      </c>
      <c r="C8" s="217"/>
      <c r="D8" s="217"/>
      <c r="E8" s="217"/>
      <c r="F8" s="218">
        <v>12874131</v>
      </c>
      <c r="G8" s="218">
        <v>13120050</v>
      </c>
      <c r="H8" s="218">
        <v>13358101</v>
      </c>
      <c r="I8" s="218">
        <v>13585435</v>
      </c>
      <c r="J8" s="218">
        <v>13803752</v>
      </c>
      <c r="K8" s="218">
        <v>14016823</v>
      </c>
      <c r="L8" s="218">
        <v>14227630</v>
      </c>
      <c r="M8" s="218">
        <v>14435284</v>
      </c>
      <c r="N8" s="218"/>
      <c r="O8" s="218">
        <v>106682518</v>
      </c>
      <c r="P8" s="218">
        <v>14638436</v>
      </c>
      <c r="Q8" s="219">
        <f>P8/O8*100</f>
        <v>13.721494650135648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22" ht="11.25" customHeight="1">
      <c r="A9" s="29"/>
      <c r="B9" s="29"/>
      <c r="C9" s="29"/>
      <c r="D9" s="29"/>
      <c r="E9" s="2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167"/>
      <c r="V9" s="163"/>
    </row>
    <row r="10" spans="1:22" ht="15.75">
      <c r="A10" s="52"/>
      <c r="B10" s="52"/>
      <c r="C10" s="29" t="s">
        <v>237</v>
      </c>
      <c r="D10" s="29"/>
      <c r="E10" s="29"/>
      <c r="F10" s="38">
        <v>6388758</v>
      </c>
      <c r="G10" s="38">
        <v>6514406</v>
      </c>
      <c r="H10" s="38">
        <v>6636687</v>
      </c>
      <c r="I10" s="38">
        <v>6753969</v>
      </c>
      <c r="J10" s="38">
        <v>6866946</v>
      </c>
      <c r="K10" s="38">
        <v>6977490</v>
      </c>
      <c r="L10" s="38">
        <v>7086874</v>
      </c>
      <c r="M10" s="38">
        <v>7194552</v>
      </c>
      <c r="N10" s="38"/>
      <c r="O10" s="38">
        <v>52466262</v>
      </c>
      <c r="P10" s="38">
        <v>7299878</v>
      </c>
      <c r="Q10" s="167">
        <f>P10/O10*100</f>
        <v>13.913470717620402</v>
      </c>
      <c r="V10" s="163"/>
    </row>
    <row r="11" spans="1:22" ht="15.75">
      <c r="A11" s="220"/>
      <c r="B11" s="220"/>
      <c r="C11" s="217" t="s">
        <v>238</v>
      </c>
      <c r="D11" s="217"/>
      <c r="E11" s="217"/>
      <c r="F11" s="218">
        <v>6485373</v>
      </c>
      <c r="G11" s="218">
        <v>6605644</v>
      </c>
      <c r="H11" s="218">
        <v>6721414</v>
      </c>
      <c r="I11" s="218">
        <v>6831466</v>
      </c>
      <c r="J11" s="218">
        <v>6936806</v>
      </c>
      <c r="K11" s="218">
        <v>7039333</v>
      </c>
      <c r="L11" s="218">
        <v>7140756</v>
      </c>
      <c r="M11" s="218">
        <v>7240732</v>
      </c>
      <c r="N11" s="218"/>
      <c r="O11" s="218">
        <v>54216256</v>
      </c>
      <c r="P11" s="218">
        <v>7338558</v>
      </c>
      <c r="Q11" s="219">
        <f>P11/O11*100</f>
        <v>13.535715192137207</v>
      </c>
      <c r="V11" s="163"/>
    </row>
    <row r="12" spans="1:22" s="6" customFormat="1" ht="19.5" customHeight="1">
      <c r="A12" s="52"/>
      <c r="B12" s="52"/>
      <c r="C12" s="29"/>
      <c r="D12" s="29"/>
      <c r="E12" s="2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67"/>
      <c r="R12" s="16"/>
      <c r="S12" s="16"/>
      <c r="V12" s="131"/>
    </row>
    <row r="13" spans="1:28" ht="16.5" customHeight="1">
      <c r="A13" s="29"/>
      <c r="B13" s="29" t="s">
        <v>229</v>
      </c>
      <c r="C13" s="29"/>
      <c r="D13" s="29"/>
      <c r="E13" s="3"/>
      <c r="F13" s="38">
        <v>1262841</v>
      </c>
      <c r="G13" s="38">
        <v>1286993</v>
      </c>
      <c r="H13" s="38">
        <v>1310377</v>
      </c>
      <c r="I13" s="38">
        <v>1332712</v>
      </c>
      <c r="J13" s="38">
        <v>1354164</v>
      </c>
      <c r="K13" s="38">
        <v>1395263</v>
      </c>
      <c r="L13" s="38">
        <v>1364765</v>
      </c>
      <c r="M13" s="38">
        <v>1345390</v>
      </c>
      <c r="N13" s="38"/>
      <c r="O13" s="38">
        <v>9693424</v>
      </c>
      <c r="P13" s="38">
        <v>1457209.6461612668</v>
      </c>
      <c r="Q13" s="167">
        <f>P13/O13*100</f>
        <v>15.032971281987322</v>
      </c>
      <c r="T13" s="26"/>
      <c r="U13" s="26"/>
      <c r="V13" s="26"/>
      <c r="W13" s="26"/>
      <c r="X13" s="26"/>
      <c r="Y13" s="26"/>
      <c r="Z13" s="26"/>
      <c r="AA13" s="26"/>
      <c r="AB13" s="26"/>
    </row>
    <row r="14" spans="1:22" ht="6" customHeight="1">
      <c r="A14" s="29"/>
      <c r="B14" s="29"/>
      <c r="C14" s="29"/>
      <c r="D14" s="29"/>
      <c r="E14" s="3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67"/>
      <c r="V14" s="163"/>
    </row>
    <row r="15" spans="1:22" ht="16.5" customHeight="1">
      <c r="A15" s="217"/>
      <c r="B15" s="217" t="s">
        <v>230</v>
      </c>
      <c r="C15" s="217"/>
      <c r="D15" s="217"/>
      <c r="E15" s="221"/>
      <c r="F15" s="218">
        <v>2550043</v>
      </c>
      <c r="G15" s="218">
        <v>2598808</v>
      </c>
      <c r="H15" s="218">
        <v>2646022</v>
      </c>
      <c r="I15" s="218">
        <v>2691119</v>
      </c>
      <c r="J15" s="218">
        <v>2734433</v>
      </c>
      <c r="K15" s="218">
        <v>2861311</v>
      </c>
      <c r="L15" s="218">
        <v>2869287</v>
      </c>
      <c r="M15" s="218">
        <v>2872966</v>
      </c>
      <c r="N15" s="218"/>
      <c r="O15" s="218">
        <v>21629458</v>
      </c>
      <c r="P15" s="218">
        <v>2988323.9288848946</v>
      </c>
      <c r="Q15" s="219">
        <f>P15/O15*100</f>
        <v>13.815990807004477</v>
      </c>
      <c r="V15" s="163"/>
    </row>
    <row r="16" spans="1:22" ht="6" customHeight="1">
      <c r="A16" s="29"/>
      <c r="B16" s="29"/>
      <c r="C16" s="29"/>
      <c r="D16" s="29"/>
      <c r="E16" s="3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167"/>
      <c r="V16" s="163"/>
    </row>
    <row r="17" spans="1:22" ht="16.5" customHeight="1">
      <c r="A17" s="29"/>
      <c r="B17" s="29" t="s">
        <v>231</v>
      </c>
      <c r="C17" s="29"/>
      <c r="D17" s="29"/>
      <c r="E17" s="3"/>
      <c r="F17" s="38">
        <v>7953698</v>
      </c>
      <c r="G17" s="38">
        <v>8105556</v>
      </c>
      <c r="H17" s="38">
        <v>8252549</v>
      </c>
      <c r="I17" s="38">
        <v>8392916</v>
      </c>
      <c r="J17" s="38">
        <v>8527704</v>
      </c>
      <c r="K17" s="38">
        <v>9188983</v>
      </c>
      <c r="L17" s="38">
        <v>9395156</v>
      </c>
      <c r="M17" s="38">
        <v>9588811</v>
      </c>
      <c r="N17" s="38"/>
      <c r="O17" s="38">
        <v>69375709</v>
      </c>
      <c r="P17" s="38">
        <v>9596416.822520299</v>
      </c>
      <c r="Q17" s="167">
        <f>P17/O17*100</f>
        <v>13.832531531346653</v>
      </c>
      <c r="V17" s="163"/>
    </row>
    <row r="18" spans="1:22" ht="6" customHeight="1">
      <c r="A18" s="29"/>
      <c r="B18" s="29"/>
      <c r="C18" s="29"/>
      <c r="D18" s="29"/>
      <c r="E18" s="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67"/>
      <c r="V18" s="163"/>
    </row>
    <row r="19" spans="1:22" ht="16.5" customHeight="1">
      <c r="A19" s="217"/>
      <c r="B19" s="217" t="s">
        <v>232</v>
      </c>
      <c r="C19" s="217"/>
      <c r="D19" s="217"/>
      <c r="E19" s="221"/>
      <c r="F19" s="218">
        <v>537585</v>
      </c>
      <c r="G19" s="218">
        <v>547831</v>
      </c>
      <c r="H19" s="218">
        <v>557746</v>
      </c>
      <c r="I19" s="218">
        <v>567209</v>
      </c>
      <c r="J19" s="218">
        <v>576298</v>
      </c>
      <c r="K19" s="218">
        <v>571266</v>
      </c>
      <c r="L19" s="218">
        <v>598422</v>
      </c>
      <c r="M19" s="218">
        <v>628117</v>
      </c>
      <c r="N19" s="218"/>
      <c r="O19" s="218">
        <v>5983927</v>
      </c>
      <c r="P19" s="218">
        <v>596485.6024335396</v>
      </c>
      <c r="Q19" s="219">
        <f>P19/O19*100</f>
        <v>9.968129665243904</v>
      </c>
      <c r="V19" s="163"/>
    </row>
    <row r="20" spans="1:22" ht="6" customHeight="1">
      <c r="A20" s="29"/>
      <c r="B20" s="29"/>
      <c r="C20" s="29"/>
      <c r="D20" s="29"/>
      <c r="E20" s="3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167"/>
      <c r="V20" s="163"/>
    </row>
    <row r="21" spans="1:22" ht="16.5" customHeight="1">
      <c r="A21" s="29"/>
      <c r="B21" s="29" t="s">
        <v>242</v>
      </c>
      <c r="C21" s="29"/>
      <c r="D21" s="29"/>
      <c r="E21" s="3"/>
      <c r="F21" s="164">
        <v>569964</v>
      </c>
      <c r="G21" s="38">
        <v>580862</v>
      </c>
      <c r="H21" s="38">
        <v>591407</v>
      </c>
      <c r="I21" s="38">
        <v>601479</v>
      </c>
      <c r="J21" s="38">
        <v>611153</v>
      </c>
      <c r="K21" s="329" t="s">
        <v>439</v>
      </c>
      <c r="L21" s="329" t="s">
        <v>439</v>
      </c>
      <c r="M21" s="329" t="s">
        <v>439</v>
      </c>
      <c r="N21" s="329"/>
      <c r="O21" s="329" t="s">
        <v>439</v>
      </c>
      <c r="P21" s="329" t="s">
        <v>439</v>
      </c>
      <c r="Q21" s="345" t="s">
        <v>439</v>
      </c>
      <c r="V21" s="163"/>
    </row>
    <row r="22" spans="1:22" ht="6" customHeight="1">
      <c r="A22" s="29"/>
      <c r="B22" s="29"/>
      <c r="C22" s="29"/>
      <c r="D22" s="29"/>
      <c r="E22" s="3"/>
      <c r="F22" s="164"/>
      <c r="G22" s="38"/>
      <c r="H22" s="38"/>
      <c r="I22" s="38"/>
      <c r="J22" s="38"/>
      <c r="K22" s="38"/>
      <c r="L22" s="38"/>
      <c r="M22" s="38"/>
      <c r="N22" s="38"/>
      <c r="O22" s="68"/>
      <c r="P22" s="68"/>
      <c r="Q22" s="167"/>
      <c r="V22" s="163"/>
    </row>
    <row r="23" spans="1:22" ht="16.5" customHeight="1">
      <c r="A23" s="217"/>
      <c r="B23" s="217" t="s">
        <v>233</v>
      </c>
      <c r="C23" s="217"/>
      <c r="D23" s="217"/>
      <c r="E23" s="217"/>
      <c r="F23" s="218">
        <v>3487328</v>
      </c>
      <c r="G23" s="218">
        <v>3551999</v>
      </c>
      <c r="H23" s="218">
        <v>3614252</v>
      </c>
      <c r="I23" s="218">
        <v>3673431</v>
      </c>
      <c r="J23" s="218">
        <v>3730073</v>
      </c>
      <c r="K23" s="218">
        <v>3985445</v>
      </c>
      <c r="L23" s="218">
        <v>4051801</v>
      </c>
      <c r="M23" s="218">
        <v>4110939</v>
      </c>
      <c r="N23" s="218"/>
      <c r="O23" s="222">
        <v>29790996</v>
      </c>
      <c r="P23" s="222">
        <v>4154856.6161467284</v>
      </c>
      <c r="Q23" s="219">
        <f>P23/O23*100</f>
        <v>13.94668582462543</v>
      </c>
      <c r="V23" s="163"/>
    </row>
    <row r="24" spans="1:22" ht="24" customHeight="1">
      <c r="A24" s="29"/>
      <c r="B24" s="29"/>
      <c r="C24" s="29"/>
      <c r="D24" s="29"/>
      <c r="E24" s="29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167"/>
      <c r="V24" s="163"/>
    </row>
    <row r="25" spans="1:28" ht="16.5" customHeight="1">
      <c r="A25" s="29"/>
      <c r="B25" s="29" t="s">
        <v>234</v>
      </c>
      <c r="C25" s="29"/>
      <c r="D25" s="29"/>
      <c r="E25" s="29"/>
      <c r="F25" s="38">
        <v>9394933</v>
      </c>
      <c r="G25" s="38">
        <v>9574381</v>
      </c>
      <c r="H25" s="38">
        <v>9748087</v>
      </c>
      <c r="I25" s="38">
        <v>9913971</v>
      </c>
      <c r="J25" s="38">
        <v>10073274</v>
      </c>
      <c r="K25" s="38">
        <v>10228749</v>
      </c>
      <c r="L25" s="38">
        <v>10383022</v>
      </c>
      <c r="M25" s="38">
        <v>10534563</v>
      </c>
      <c r="N25" s="38"/>
      <c r="O25" s="38">
        <v>67000912</v>
      </c>
      <c r="P25" s="38">
        <v>10682330.026118638</v>
      </c>
      <c r="Q25" s="167">
        <f>P25/O25*100</f>
        <v>15.943559135610927</v>
      </c>
      <c r="T25" s="26"/>
      <c r="U25" s="26"/>
      <c r="V25" s="26"/>
      <c r="W25" s="26"/>
      <c r="X25" s="26"/>
      <c r="Y25" s="26"/>
      <c r="Z25" s="26"/>
      <c r="AA25" s="26"/>
      <c r="AB25" s="26"/>
    </row>
    <row r="26" spans="1:22" ht="6" customHeight="1">
      <c r="A26" s="29"/>
      <c r="B26" s="29"/>
      <c r="C26" s="29"/>
      <c r="D26" s="29"/>
      <c r="E26" s="29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167"/>
      <c r="V26" s="163"/>
    </row>
    <row r="27" spans="1:22" ht="15.75">
      <c r="A27" s="217"/>
      <c r="B27" s="217" t="s">
        <v>235</v>
      </c>
      <c r="C27" s="217"/>
      <c r="D27" s="217"/>
      <c r="E27" s="217"/>
      <c r="F27" s="218">
        <v>1818880</v>
      </c>
      <c r="G27" s="218">
        <v>1853631</v>
      </c>
      <c r="H27" s="218">
        <v>1887271</v>
      </c>
      <c r="I27" s="218">
        <v>1919398</v>
      </c>
      <c r="J27" s="218">
        <v>1950252</v>
      </c>
      <c r="K27" s="218">
        <v>1980363</v>
      </c>
      <c r="L27" s="218">
        <v>2009878</v>
      </c>
      <c r="M27" s="218">
        <v>2039212</v>
      </c>
      <c r="N27" s="218"/>
      <c r="O27" s="218">
        <v>14599260</v>
      </c>
      <c r="P27" s="218">
        <v>2068212.9106632662</v>
      </c>
      <c r="Q27" s="219">
        <f>P27/O27*100</f>
        <v>14.166559884975447</v>
      </c>
      <c r="V27" s="163"/>
    </row>
    <row r="28" spans="1:22" ht="6" customHeight="1">
      <c r="A28" s="29"/>
      <c r="B28" s="29"/>
      <c r="C28" s="29"/>
      <c r="D28" s="29"/>
      <c r="E28" s="29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167"/>
      <c r="V28" s="163"/>
    </row>
    <row r="29" spans="1:22" ht="16.5" customHeight="1">
      <c r="A29" s="29"/>
      <c r="B29" s="29" t="s">
        <v>236</v>
      </c>
      <c r="C29" s="29"/>
      <c r="D29" s="29"/>
      <c r="E29" s="29"/>
      <c r="F29" s="38">
        <v>1660318</v>
      </c>
      <c r="G29" s="38">
        <v>1692038</v>
      </c>
      <c r="H29" s="38">
        <v>1722743</v>
      </c>
      <c r="I29" s="38">
        <v>1752066</v>
      </c>
      <c r="J29" s="38">
        <v>1780226</v>
      </c>
      <c r="K29" s="38">
        <v>1807711</v>
      </c>
      <c r="L29" s="38">
        <v>1834730</v>
      </c>
      <c r="M29" s="38">
        <v>1861509</v>
      </c>
      <c r="N29" s="38"/>
      <c r="O29" s="38">
        <v>25082346</v>
      </c>
      <c r="P29" s="38">
        <v>1887893.0632180963</v>
      </c>
      <c r="Q29" s="167">
        <f>P29/O29*100</f>
        <v>7.5267802430366615</v>
      </c>
      <c r="V29" s="163"/>
    </row>
    <row r="30" spans="1:22" ht="24" customHeight="1">
      <c r="A30" s="3"/>
      <c r="B30" s="3"/>
      <c r="C30" s="29"/>
      <c r="D30" s="29"/>
      <c r="E30" s="29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78"/>
      <c r="V30" s="163"/>
    </row>
    <row r="31" spans="1:28" s="223" customFormat="1" ht="16.5" customHeight="1">
      <c r="A31" s="217"/>
      <c r="B31" s="217" t="s">
        <v>425</v>
      </c>
      <c r="C31" s="217"/>
      <c r="D31" s="217"/>
      <c r="E31" s="217"/>
      <c r="F31" s="218">
        <v>9615893</v>
      </c>
      <c r="G31" s="218">
        <v>9799574</v>
      </c>
      <c r="H31" s="218">
        <v>9977378</v>
      </c>
      <c r="I31" s="218">
        <v>10147178</v>
      </c>
      <c r="J31" s="218">
        <v>10310242</v>
      </c>
      <c r="K31" s="218">
        <v>10469388</v>
      </c>
      <c r="L31" s="218">
        <v>10624206</v>
      </c>
      <c r="M31" s="218">
        <v>10778000</v>
      </c>
      <c r="N31" s="218"/>
      <c r="O31" s="218" t="s">
        <v>439</v>
      </c>
      <c r="P31" s="218">
        <v>10928301</v>
      </c>
      <c r="Q31" s="219" t="s">
        <v>439</v>
      </c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</row>
    <row r="32" spans="1:22" ht="6" customHeight="1">
      <c r="A32" s="29"/>
      <c r="B32" s="29"/>
      <c r="C32" s="29"/>
      <c r="D32" s="29"/>
      <c r="E32" s="29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V32" s="163"/>
    </row>
    <row r="33" spans="1:22" ht="15.75">
      <c r="A33" s="29"/>
      <c r="B33" s="29" t="s">
        <v>426</v>
      </c>
      <c r="C33" s="29"/>
      <c r="D33" s="29"/>
      <c r="E33" s="3"/>
      <c r="F33" s="38">
        <v>1429435</v>
      </c>
      <c r="G33" s="38">
        <v>1456740</v>
      </c>
      <c r="H33" s="38">
        <v>1483171</v>
      </c>
      <c r="I33" s="38">
        <v>1508412</v>
      </c>
      <c r="J33" s="38">
        <v>1532652</v>
      </c>
      <c r="K33" s="38">
        <v>1556310</v>
      </c>
      <c r="L33" s="38">
        <v>1585681</v>
      </c>
      <c r="M33" s="38">
        <v>1620889</v>
      </c>
      <c r="N33" s="38"/>
      <c r="O33" s="38" t="s">
        <v>439</v>
      </c>
      <c r="P33" s="38">
        <v>1655725</v>
      </c>
      <c r="Q33" s="38" t="s">
        <v>439</v>
      </c>
      <c r="V33" s="163"/>
    </row>
    <row r="34" spans="1:22" ht="6.75" customHeight="1">
      <c r="A34" s="29"/>
      <c r="B34" s="29"/>
      <c r="C34" s="29"/>
      <c r="D34" s="29"/>
      <c r="E34" s="3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V34" s="163"/>
    </row>
    <row r="35" spans="1:22" s="223" customFormat="1" ht="16.5" customHeight="1">
      <c r="A35" s="217"/>
      <c r="B35" s="217" t="s">
        <v>239</v>
      </c>
      <c r="C35" s="217"/>
      <c r="D35" s="217"/>
      <c r="E35" s="221"/>
      <c r="F35" s="218">
        <v>1828803</v>
      </c>
      <c r="G35" s="218">
        <v>1863736</v>
      </c>
      <c r="H35" s="218">
        <v>1897552</v>
      </c>
      <c r="I35" s="218">
        <v>1929845</v>
      </c>
      <c r="J35" s="218">
        <v>1960858</v>
      </c>
      <c r="K35" s="218">
        <v>1991125</v>
      </c>
      <c r="L35" s="218">
        <v>2017743</v>
      </c>
      <c r="M35" s="218">
        <v>2036395</v>
      </c>
      <c r="N35" s="218"/>
      <c r="O35" s="218" t="s">
        <v>439</v>
      </c>
      <c r="P35" s="218">
        <v>2054410</v>
      </c>
      <c r="Q35" s="218" t="s">
        <v>439</v>
      </c>
      <c r="R35" s="319"/>
      <c r="S35" s="319"/>
      <c r="V35" s="321"/>
    </row>
    <row r="36" spans="1:22" ht="6" customHeight="1">
      <c r="A36" s="29"/>
      <c r="B36" s="29"/>
      <c r="C36" s="29"/>
      <c r="D36" s="29"/>
      <c r="E36" s="3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V36" s="163"/>
    </row>
    <row r="37" spans="1:28" ht="16.5" customHeight="1">
      <c r="A37" s="3"/>
      <c r="B37" s="3" t="s">
        <v>240</v>
      </c>
      <c r="C37" s="3"/>
      <c r="D37" s="3"/>
      <c r="E37" s="3"/>
      <c r="F37" s="38">
        <v>7239756</v>
      </c>
      <c r="G37" s="38">
        <v>7378079</v>
      </c>
      <c r="H37" s="38">
        <v>7511982</v>
      </c>
      <c r="I37" s="38">
        <v>7639860</v>
      </c>
      <c r="J37" s="38">
        <v>7762669</v>
      </c>
      <c r="K37" s="38">
        <v>7882529</v>
      </c>
      <c r="L37" s="38">
        <v>7999894</v>
      </c>
      <c r="M37" s="38">
        <v>8116653</v>
      </c>
      <c r="N37" s="38"/>
      <c r="O37" s="38">
        <v>102921535.03336892</v>
      </c>
      <c r="P37" s="38">
        <v>8232209</v>
      </c>
      <c r="Q37" s="167">
        <f>P37/O37*100</f>
        <v>7.998529168196897</v>
      </c>
      <c r="T37" s="26"/>
      <c r="U37" s="26"/>
      <c r="V37" s="26"/>
      <c r="W37" s="26"/>
      <c r="X37" s="26"/>
      <c r="Y37" s="26"/>
      <c r="Z37" s="26"/>
      <c r="AA37" s="26"/>
      <c r="AB37" s="26"/>
    </row>
    <row r="38" spans="1:22" ht="6" customHeight="1">
      <c r="A38" s="3"/>
      <c r="B38" s="3"/>
      <c r="C38" s="3"/>
      <c r="D38" s="3"/>
      <c r="E38" s="3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V38" s="163"/>
    </row>
    <row r="39" spans="1:22" s="223" customFormat="1" ht="16.5" customHeight="1">
      <c r="A39" s="217"/>
      <c r="B39" s="217" t="s">
        <v>241</v>
      </c>
      <c r="C39" s="217"/>
      <c r="D39" s="217"/>
      <c r="E39" s="217"/>
      <c r="F39" s="218">
        <v>4997683</v>
      </c>
      <c r="G39" s="218">
        <v>5093108</v>
      </c>
      <c r="H39" s="218">
        <v>5185475</v>
      </c>
      <c r="I39" s="218">
        <v>5273677</v>
      </c>
      <c r="J39" s="218">
        <v>5358375</v>
      </c>
      <c r="K39" s="218">
        <v>5441039</v>
      </c>
      <c r="L39" s="218">
        <f>5496177+28218</f>
        <v>5524395</v>
      </c>
      <c r="M39" s="218">
        <v>5605023</v>
      </c>
      <c r="N39" s="218"/>
      <c r="O39" s="218">
        <v>3201061.7807726534</v>
      </c>
      <c r="P39" s="218">
        <v>5682197</v>
      </c>
      <c r="Q39" s="219">
        <f>P39/O39*100</f>
        <v>177.5097573602114</v>
      </c>
      <c r="R39" s="319"/>
      <c r="S39" s="319"/>
      <c r="V39" s="321"/>
    </row>
    <row r="40" spans="1:22" ht="6" customHeight="1">
      <c r="A40" s="29"/>
      <c r="B40" s="29"/>
      <c r="C40" s="29"/>
      <c r="D40" s="29"/>
      <c r="E40" s="2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V40" s="163"/>
    </row>
    <row r="41" spans="1:22" ht="16.5" customHeight="1">
      <c r="A41" s="29"/>
      <c r="B41" s="29" t="s">
        <v>242</v>
      </c>
      <c r="C41" s="29"/>
      <c r="D41" s="29"/>
      <c r="E41" s="29"/>
      <c r="F41" s="38">
        <v>636692</v>
      </c>
      <c r="G41" s="38">
        <v>648863</v>
      </c>
      <c r="H41" s="38">
        <v>660644</v>
      </c>
      <c r="I41" s="38">
        <v>671898</v>
      </c>
      <c r="J41" s="38">
        <v>682708</v>
      </c>
      <c r="K41" s="38">
        <v>693255</v>
      </c>
      <c r="L41" s="38">
        <v>703341</v>
      </c>
      <c r="M41" s="38">
        <v>713608</v>
      </c>
      <c r="N41" s="38"/>
      <c r="O41" s="38">
        <v>559921.1858584408</v>
      </c>
      <c r="P41" s="38">
        <v>724030</v>
      </c>
      <c r="Q41" s="167">
        <f>P41/O41*100</f>
        <v>129.30927035560487</v>
      </c>
      <c r="V41" s="163"/>
    </row>
    <row r="42" spans="1:22" ht="24" customHeight="1">
      <c r="A42" s="3"/>
      <c r="B42" s="3"/>
      <c r="C42" s="3"/>
      <c r="D42" s="3"/>
      <c r="E42" s="29"/>
      <c r="F42" s="35"/>
      <c r="G42" s="68"/>
      <c r="H42" s="68"/>
      <c r="I42" s="68"/>
      <c r="J42" s="68"/>
      <c r="K42" s="35"/>
      <c r="L42" s="35"/>
      <c r="M42" s="35"/>
      <c r="N42" s="68"/>
      <c r="O42" s="68"/>
      <c r="P42" s="35"/>
      <c r="Q42" s="78"/>
      <c r="V42" s="163"/>
    </row>
    <row r="43" spans="2:22" ht="16.5" customHeight="1">
      <c r="B43" s="3" t="s">
        <v>243</v>
      </c>
      <c r="C43" s="3"/>
      <c r="D43" s="3"/>
      <c r="E43" s="29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34"/>
      <c r="V43" s="163"/>
    </row>
    <row r="44" spans="1:22" ht="15.75">
      <c r="A44" s="223"/>
      <c r="B44" s="221" t="s">
        <v>59</v>
      </c>
      <c r="C44" s="221"/>
      <c r="D44" s="221"/>
      <c r="E44" s="217"/>
      <c r="F44" s="247">
        <v>73.77</v>
      </c>
      <c r="G44" s="247">
        <v>74.07</v>
      </c>
      <c r="H44" s="247">
        <v>74.29</v>
      </c>
      <c r="I44" s="247">
        <v>74.56</v>
      </c>
      <c r="J44" s="247">
        <v>74.78</v>
      </c>
      <c r="K44" s="247">
        <v>75.09</v>
      </c>
      <c r="L44" s="247">
        <v>75.45</v>
      </c>
      <c r="M44" s="247">
        <v>75.6</v>
      </c>
      <c r="N44" s="247"/>
      <c r="O44" s="247">
        <v>75.1</v>
      </c>
      <c r="P44" s="247">
        <v>75.75</v>
      </c>
      <c r="Q44" s="219" t="s">
        <v>439</v>
      </c>
      <c r="V44" s="163"/>
    </row>
    <row r="45" spans="1:22" ht="12" customHeight="1">
      <c r="A45" s="3"/>
      <c r="B45" s="3"/>
      <c r="C45" s="3"/>
      <c r="D45" s="3"/>
      <c r="E45" s="29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167"/>
      <c r="V45" s="163"/>
    </row>
    <row r="46" spans="1:22" ht="16.5" customHeight="1">
      <c r="A46" s="3"/>
      <c r="C46" s="29" t="s">
        <v>237</v>
      </c>
      <c r="D46" s="29"/>
      <c r="E46" s="3"/>
      <c r="F46" s="35">
        <v>71.1</v>
      </c>
      <c r="G46" s="35">
        <v>71.43</v>
      </c>
      <c r="H46" s="35">
        <v>71.65</v>
      </c>
      <c r="I46" s="35">
        <v>71.94</v>
      </c>
      <c r="J46" s="35">
        <v>72.16</v>
      </c>
      <c r="K46" s="35">
        <v>72.5</v>
      </c>
      <c r="L46" s="35">
        <v>72.93</v>
      </c>
      <c r="M46" s="35">
        <v>73.09</v>
      </c>
      <c r="N46" s="35"/>
      <c r="O46" s="35">
        <v>72.7</v>
      </c>
      <c r="P46" s="35">
        <v>73.26</v>
      </c>
      <c r="Q46" s="167" t="s">
        <v>439</v>
      </c>
      <c r="V46" s="163"/>
    </row>
    <row r="47" spans="1:22" ht="16.5" customHeight="1">
      <c r="A47" s="217"/>
      <c r="B47" s="223"/>
      <c r="C47" s="217" t="s">
        <v>238</v>
      </c>
      <c r="D47" s="217"/>
      <c r="E47" s="221"/>
      <c r="F47" s="247">
        <v>76.45</v>
      </c>
      <c r="G47" s="247">
        <v>76.72</v>
      </c>
      <c r="H47" s="247">
        <v>76.92</v>
      </c>
      <c r="I47" s="247">
        <v>77.18</v>
      </c>
      <c r="J47" s="247">
        <v>77.39</v>
      </c>
      <c r="K47" s="247">
        <v>77.69</v>
      </c>
      <c r="L47" s="247">
        <v>77.98</v>
      </c>
      <c r="M47" s="247">
        <v>78.11</v>
      </c>
      <c r="N47" s="247"/>
      <c r="O47" s="247">
        <v>77.5</v>
      </c>
      <c r="P47" s="247">
        <v>78.24</v>
      </c>
      <c r="Q47" s="219" t="s">
        <v>439</v>
      </c>
      <c r="R47" s="16"/>
      <c r="V47" s="163"/>
    </row>
    <row r="48" spans="1:22" ht="48" customHeight="1">
      <c r="A48" s="248" t="s">
        <v>479</v>
      </c>
      <c r="B48" s="108"/>
      <c r="C48" s="108"/>
      <c r="D48" s="108"/>
      <c r="E48" s="10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62"/>
      <c r="V48" s="163"/>
    </row>
    <row r="49" spans="1:22" ht="16.5" customHeight="1">
      <c r="A49" s="29"/>
      <c r="B49" s="29" t="s">
        <v>244</v>
      </c>
      <c r="C49" s="29"/>
      <c r="D49" s="29"/>
      <c r="E49" s="29"/>
      <c r="F49" s="38">
        <v>335359</v>
      </c>
      <c r="G49" s="38">
        <v>332419</v>
      </c>
      <c r="H49" s="38">
        <v>326754</v>
      </c>
      <c r="I49" s="38">
        <v>327700</v>
      </c>
      <c r="J49" s="38">
        <v>337546</v>
      </c>
      <c r="K49" s="38">
        <v>330115</v>
      </c>
      <c r="L49" s="38">
        <v>325972</v>
      </c>
      <c r="M49" s="38">
        <v>348015</v>
      </c>
      <c r="N49" s="38"/>
      <c r="O49" s="38">
        <v>2655083</v>
      </c>
      <c r="P49" s="38">
        <v>339393</v>
      </c>
      <c r="Q49" s="167">
        <f>P49/O49*100</f>
        <v>12.782764229969459</v>
      </c>
      <c r="V49" s="163"/>
    </row>
    <row r="50" spans="1:22" ht="6" customHeight="1">
      <c r="A50" s="29"/>
      <c r="B50" s="29"/>
      <c r="C50" s="29"/>
      <c r="D50" s="29"/>
      <c r="E50" s="29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V50" s="163"/>
    </row>
    <row r="51" spans="1:22" ht="16.5" customHeight="1">
      <c r="A51" s="217"/>
      <c r="B51" s="217" t="s">
        <v>245</v>
      </c>
      <c r="C51" s="217"/>
      <c r="D51" s="217"/>
      <c r="E51" s="217"/>
      <c r="F51" s="218">
        <v>286302</v>
      </c>
      <c r="G51" s="218">
        <v>288994</v>
      </c>
      <c r="H51" s="218">
        <v>290935</v>
      </c>
      <c r="I51" s="218">
        <v>295061</v>
      </c>
      <c r="J51" s="218">
        <v>300198</v>
      </c>
      <c r="K51" s="218">
        <v>295932</v>
      </c>
      <c r="L51" s="218">
        <v>292183</v>
      </c>
      <c r="M51" s="218">
        <v>309636</v>
      </c>
      <c r="N51" s="218"/>
      <c r="O51" s="218">
        <v>2039232</v>
      </c>
      <c r="P51" s="218">
        <v>303605</v>
      </c>
      <c r="Q51" s="219">
        <f>P51/O51*100</f>
        <v>14.888203009760536</v>
      </c>
      <c r="V51" s="163"/>
    </row>
    <row r="52" spans="1:22" ht="5.25" customHeight="1">
      <c r="A52" s="29"/>
      <c r="B52" s="29"/>
      <c r="C52" s="29"/>
      <c r="D52" s="29"/>
      <c r="E52" s="29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V52" s="163"/>
    </row>
    <row r="53" spans="1:22" ht="16.5" customHeight="1">
      <c r="A53" s="29"/>
      <c r="B53" s="29" t="s">
        <v>246</v>
      </c>
      <c r="C53" s="29"/>
      <c r="D53" s="29"/>
      <c r="E53" s="29"/>
      <c r="F53" s="38">
        <v>42874</v>
      </c>
      <c r="G53" s="38">
        <v>43368</v>
      </c>
      <c r="H53" s="38">
        <v>44299</v>
      </c>
      <c r="I53" s="38">
        <v>45123</v>
      </c>
      <c r="J53" s="38">
        <v>45716</v>
      </c>
      <c r="K53" s="38">
        <v>47493</v>
      </c>
      <c r="L53" s="38">
        <v>48191</v>
      </c>
      <c r="M53" s="38">
        <v>50572</v>
      </c>
      <c r="N53" s="38"/>
      <c r="O53" s="38">
        <v>514420</v>
      </c>
      <c r="P53" s="38">
        <v>52602</v>
      </c>
      <c r="Q53" s="167">
        <f>P53/O53*100</f>
        <v>10.225496675867968</v>
      </c>
      <c r="V53" s="163"/>
    </row>
    <row r="54" spans="1:22" ht="5.25" customHeight="1">
      <c r="A54" s="29"/>
      <c r="B54" s="29"/>
      <c r="C54" s="29"/>
      <c r="D54" s="29"/>
      <c r="E54" s="29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V54" s="163"/>
    </row>
    <row r="55" spans="1:22" ht="16.5" customHeight="1">
      <c r="A55" s="217"/>
      <c r="B55" s="217" t="s">
        <v>247</v>
      </c>
      <c r="C55" s="217"/>
      <c r="D55" s="217"/>
      <c r="E55" s="217"/>
      <c r="F55" s="218">
        <v>5717</v>
      </c>
      <c r="G55" s="218">
        <v>5289</v>
      </c>
      <c r="H55" s="218">
        <v>4975</v>
      </c>
      <c r="I55" s="218">
        <v>3976</v>
      </c>
      <c r="J55" s="218">
        <v>4098</v>
      </c>
      <c r="K55" s="218">
        <v>3777</v>
      </c>
      <c r="L55" s="218">
        <v>3738</v>
      </c>
      <c r="M55" s="218">
        <v>3669</v>
      </c>
      <c r="N55" s="218"/>
      <c r="O55" s="218">
        <v>30425</v>
      </c>
      <c r="P55" s="218">
        <v>3595</v>
      </c>
      <c r="Q55" s="219">
        <f>P55/O55*100</f>
        <v>11.81594083812654</v>
      </c>
      <c r="V55" s="163"/>
    </row>
    <row r="56" spans="1:22" ht="5.25" customHeight="1">
      <c r="A56" s="29"/>
      <c r="B56" s="29"/>
      <c r="C56" s="29"/>
      <c r="D56" s="29"/>
      <c r="E56" s="2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V56" s="163"/>
    </row>
    <row r="57" spans="1:22" ht="16.5" customHeight="1">
      <c r="A57" s="29"/>
      <c r="B57" s="29" t="s">
        <v>248</v>
      </c>
      <c r="C57" s="29"/>
      <c r="D57" s="29"/>
      <c r="E57" s="29"/>
      <c r="F57" s="38">
        <v>83758</v>
      </c>
      <c r="G57" s="38">
        <v>81046</v>
      </c>
      <c r="H57" s="38">
        <v>74151</v>
      </c>
      <c r="I57" s="38">
        <v>70496</v>
      </c>
      <c r="J57" s="38">
        <v>72247</v>
      </c>
      <c r="K57" s="38">
        <v>68747</v>
      </c>
      <c r="L57" s="38">
        <v>66506</v>
      </c>
      <c r="M57" s="38">
        <v>65845</v>
      </c>
      <c r="N57" s="38"/>
      <c r="O57" s="38">
        <v>595209</v>
      </c>
      <c r="P57" s="38">
        <v>68123</v>
      </c>
      <c r="Q57" s="167">
        <f>P57/O57*100</f>
        <v>11.44522344252187</v>
      </c>
      <c r="V57" s="163"/>
    </row>
    <row r="58" spans="1:22" ht="5.25" customHeight="1">
      <c r="A58" s="29"/>
      <c r="B58" s="29"/>
      <c r="C58" s="29"/>
      <c r="D58" s="29"/>
      <c r="E58" s="29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V58" s="163"/>
    </row>
    <row r="59" spans="1:22" ht="16.5" customHeight="1">
      <c r="A59" s="217"/>
      <c r="B59" s="217" t="s">
        <v>249</v>
      </c>
      <c r="C59" s="217"/>
      <c r="D59" s="217"/>
      <c r="E59" s="217"/>
      <c r="F59" s="218">
        <v>5745</v>
      </c>
      <c r="G59" s="218">
        <v>5831</v>
      </c>
      <c r="H59" s="218">
        <v>6503</v>
      </c>
      <c r="I59" s="218">
        <v>7081</v>
      </c>
      <c r="J59" s="218">
        <v>7381</v>
      </c>
      <c r="K59" s="218">
        <v>7399</v>
      </c>
      <c r="L59" s="218">
        <v>7963</v>
      </c>
      <c r="M59" s="218">
        <v>8517</v>
      </c>
      <c r="N59" s="218"/>
      <c r="O59" s="218">
        <v>77255</v>
      </c>
      <c r="P59" s="218">
        <v>8764</v>
      </c>
      <c r="Q59" s="219">
        <f>P59/O59*100</f>
        <v>11.344249563135072</v>
      </c>
      <c r="V59" s="163"/>
    </row>
    <row r="60" spans="1:22" ht="48" customHeight="1">
      <c r="A60" s="248" t="s">
        <v>480</v>
      </c>
      <c r="B60" s="108"/>
      <c r="C60" s="108"/>
      <c r="D60" s="108"/>
      <c r="E60" s="10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62"/>
      <c r="V60" s="163"/>
    </row>
    <row r="61" spans="1:28" ht="15.75">
      <c r="A61" s="3"/>
      <c r="B61" s="3" t="s">
        <v>250</v>
      </c>
      <c r="C61" s="3"/>
      <c r="D61" s="3"/>
      <c r="E61" s="3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167"/>
      <c r="T61" s="26"/>
      <c r="U61" s="26"/>
      <c r="V61" s="26"/>
      <c r="W61" s="26"/>
      <c r="X61" s="26"/>
      <c r="Y61" s="26"/>
      <c r="Z61" s="26"/>
      <c r="AA61" s="26"/>
      <c r="AB61" s="26"/>
    </row>
    <row r="62" spans="1:22" ht="6" customHeight="1">
      <c r="A62" s="3"/>
      <c r="B62" s="3"/>
      <c r="C62" s="3"/>
      <c r="D62" s="3"/>
      <c r="E62" s="3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167"/>
      <c r="V62" s="163"/>
    </row>
    <row r="63" spans="1:22" s="6" customFormat="1" ht="15.75">
      <c r="A63" s="3"/>
      <c r="B63" s="29"/>
      <c r="C63" s="29" t="s">
        <v>251</v>
      </c>
      <c r="D63" s="29"/>
      <c r="E63" s="52"/>
      <c r="F63" s="38">
        <v>5579648</v>
      </c>
      <c r="G63" s="38">
        <v>5686230</v>
      </c>
      <c r="H63" s="38">
        <v>5789401</v>
      </c>
      <c r="I63" s="38">
        <v>5887927</v>
      </c>
      <c r="J63" s="38">
        <v>5982546</v>
      </c>
      <c r="K63" s="38">
        <v>6074891</v>
      </c>
      <c r="L63" s="38">
        <v>6166255</v>
      </c>
      <c r="M63" s="38">
        <v>6256252</v>
      </c>
      <c r="N63" s="38"/>
      <c r="O63" s="38">
        <v>48056246</v>
      </c>
      <c r="P63" s="38">
        <v>6344298</v>
      </c>
      <c r="Q63" s="167">
        <f>P63/O63*100</f>
        <v>13.201817720010839</v>
      </c>
      <c r="R63" s="16"/>
      <c r="S63" s="16"/>
      <c r="V63" s="131"/>
    </row>
    <row r="64" spans="1:22" s="223" customFormat="1" ht="18" customHeight="1">
      <c r="A64" s="221"/>
      <c r="B64" s="217"/>
      <c r="C64" s="217" t="s">
        <v>252</v>
      </c>
      <c r="D64" s="217"/>
      <c r="E64" s="220"/>
      <c r="F64" s="218">
        <v>7294483</v>
      </c>
      <c r="G64" s="218">
        <v>7433820</v>
      </c>
      <c r="H64" s="218">
        <v>7568700</v>
      </c>
      <c r="I64" s="218">
        <v>7697508</v>
      </c>
      <c r="J64" s="218">
        <v>7821206</v>
      </c>
      <c r="K64" s="218">
        <v>7941932</v>
      </c>
      <c r="L64" s="218">
        <v>8061375</v>
      </c>
      <c r="M64" s="218">
        <v>8179032</v>
      </c>
      <c r="N64" s="218"/>
      <c r="O64" s="218">
        <v>58626272</v>
      </c>
      <c r="P64" s="218">
        <v>7962617</v>
      </c>
      <c r="Q64" s="219">
        <f>P64/O64*100</f>
        <v>13.58199443416767</v>
      </c>
      <c r="R64" s="319"/>
      <c r="S64" s="319"/>
      <c r="V64" s="321"/>
    </row>
    <row r="65" spans="1:22" ht="12" customHeight="1">
      <c r="A65" s="3"/>
      <c r="B65" s="29"/>
      <c r="C65" s="29"/>
      <c r="D65" s="29"/>
      <c r="E65" s="52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V65" s="163"/>
    </row>
    <row r="66" spans="1:22" s="6" customFormat="1" ht="15.75">
      <c r="A66" s="29"/>
      <c r="B66" s="29" t="s">
        <v>253</v>
      </c>
      <c r="C66" s="29"/>
      <c r="D66" s="29"/>
      <c r="E66" s="29"/>
      <c r="F66" s="38">
        <v>1533</v>
      </c>
      <c r="G66" s="38">
        <v>1546</v>
      </c>
      <c r="H66" s="38">
        <v>1555</v>
      </c>
      <c r="I66" s="38">
        <v>1517</v>
      </c>
      <c r="J66" s="38">
        <v>1602</v>
      </c>
      <c r="K66" s="38">
        <v>1609</v>
      </c>
      <c r="L66" s="38">
        <v>1627</v>
      </c>
      <c r="M66" s="38">
        <v>1585</v>
      </c>
      <c r="N66" s="38"/>
      <c r="O66" s="38">
        <v>20119</v>
      </c>
      <c r="P66" s="38">
        <v>1693</v>
      </c>
      <c r="Q66" s="167">
        <f>P66/O66*100</f>
        <v>8.414931159600378</v>
      </c>
      <c r="R66" s="16"/>
      <c r="S66" s="16"/>
      <c r="V66" s="131"/>
    </row>
    <row r="67" spans="1:22" ht="6" customHeight="1">
      <c r="A67" s="29"/>
      <c r="B67" s="29"/>
      <c r="C67" s="29"/>
      <c r="D67" s="29"/>
      <c r="E67" s="29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V67" s="163"/>
    </row>
    <row r="68" spans="1:22" s="223" customFormat="1" ht="15.75">
      <c r="A68" s="217"/>
      <c r="B68" s="217" t="s">
        <v>60</v>
      </c>
      <c r="C68" s="217"/>
      <c r="D68" s="217"/>
      <c r="E68" s="217"/>
      <c r="F68" s="218">
        <v>11463</v>
      </c>
      <c r="G68" s="218">
        <v>12229</v>
      </c>
      <c r="H68" s="218">
        <v>12188</v>
      </c>
      <c r="I68" s="218">
        <v>12660</v>
      </c>
      <c r="J68" s="218">
        <v>12792</v>
      </c>
      <c r="K68" s="218">
        <v>13144</v>
      </c>
      <c r="L68" s="218">
        <v>13212</v>
      </c>
      <c r="M68" s="218">
        <v>14370</v>
      </c>
      <c r="N68" s="218"/>
      <c r="O68" s="218">
        <v>159792</v>
      </c>
      <c r="P68" s="218">
        <v>14929</v>
      </c>
      <c r="Q68" s="219">
        <f>P68/O68*100</f>
        <v>9.342770601782318</v>
      </c>
      <c r="R68" s="319"/>
      <c r="S68" s="319"/>
      <c r="V68" s="321"/>
    </row>
    <row r="69" spans="1:22" ht="6" customHeight="1">
      <c r="A69" s="29"/>
      <c r="B69" s="29"/>
      <c r="C69" s="29"/>
      <c r="D69" s="29"/>
      <c r="E69" s="29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V69" s="163"/>
    </row>
    <row r="70" spans="1:22" s="6" customFormat="1" ht="15.75">
      <c r="A70" s="29"/>
      <c r="B70" s="29" t="s">
        <v>254</v>
      </c>
      <c r="C70" s="29"/>
      <c r="D70" s="29"/>
      <c r="E70" s="29"/>
      <c r="F70" s="38">
        <v>14481</v>
      </c>
      <c r="G70" s="38">
        <v>14435</v>
      </c>
      <c r="H70" s="38">
        <v>15189</v>
      </c>
      <c r="I70" s="38">
        <v>15541</v>
      </c>
      <c r="J70" s="38">
        <v>15013</v>
      </c>
      <c r="K70" s="38">
        <v>15839</v>
      </c>
      <c r="L70" s="38">
        <v>16504</v>
      </c>
      <c r="M70" s="38">
        <v>17082</v>
      </c>
      <c r="N70" s="38"/>
      <c r="O70" s="38">
        <v>215986</v>
      </c>
      <c r="P70" s="38">
        <v>19343</v>
      </c>
      <c r="Q70" s="167">
        <f>P70/O70*100</f>
        <v>8.955673052883057</v>
      </c>
      <c r="R70" s="16"/>
      <c r="S70" s="16"/>
      <c r="V70" s="131"/>
    </row>
    <row r="71" spans="1:22" ht="6" customHeight="1">
      <c r="A71" s="29"/>
      <c r="B71" s="29"/>
      <c r="C71" s="29"/>
      <c r="D71" s="29"/>
      <c r="E71" s="29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167"/>
      <c r="V71" s="163"/>
    </row>
    <row r="72" spans="1:22" s="223" customFormat="1" ht="15.75">
      <c r="A72" s="217"/>
      <c r="B72" s="217" t="s">
        <v>255</v>
      </c>
      <c r="C72" s="217"/>
      <c r="D72" s="217"/>
      <c r="E72" s="217"/>
      <c r="F72" s="218">
        <v>6890</v>
      </c>
      <c r="G72" s="218">
        <v>6897</v>
      </c>
      <c r="H72" s="218">
        <v>5285</v>
      </c>
      <c r="I72" s="218">
        <v>6462</v>
      </c>
      <c r="J72" s="218">
        <v>6393</v>
      </c>
      <c r="K72" s="218">
        <v>7999</v>
      </c>
      <c r="L72" s="218">
        <v>8602</v>
      </c>
      <c r="M72" s="218">
        <v>8010</v>
      </c>
      <c r="N72" s="218"/>
      <c r="O72" s="218">
        <v>78998</v>
      </c>
      <c r="P72" s="218">
        <v>6909</v>
      </c>
      <c r="Q72" s="219">
        <f>P72/O72*100</f>
        <v>8.745791032684371</v>
      </c>
      <c r="R72" s="319"/>
      <c r="S72" s="319"/>
      <c r="V72" s="321"/>
    </row>
    <row r="73" spans="1:22" ht="6" customHeight="1">
      <c r="A73" s="29"/>
      <c r="B73" s="29"/>
      <c r="C73" s="29"/>
      <c r="D73" s="29"/>
      <c r="E73" s="2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V73" s="163"/>
    </row>
    <row r="74" spans="1:22" s="6" customFormat="1" ht="15.75">
      <c r="A74" s="3"/>
      <c r="B74" s="3" t="s">
        <v>61</v>
      </c>
      <c r="C74" s="3"/>
      <c r="D74" s="3"/>
      <c r="E74" s="3"/>
      <c r="F74" s="38">
        <v>4618</v>
      </c>
      <c r="G74" s="38">
        <v>4629</v>
      </c>
      <c r="H74" s="38">
        <v>4952</v>
      </c>
      <c r="I74" s="38">
        <v>5144</v>
      </c>
      <c r="J74" s="38">
        <v>5088</v>
      </c>
      <c r="K74" s="38">
        <v>5966</v>
      </c>
      <c r="L74" s="38">
        <v>5721</v>
      </c>
      <c r="M74" s="38">
        <v>5808</v>
      </c>
      <c r="N74" s="38"/>
      <c r="O74" s="38">
        <v>58281</v>
      </c>
      <c r="P74" s="38">
        <v>10831</v>
      </c>
      <c r="Q74" s="167">
        <f>P74/O74*100</f>
        <v>18.58410116504521</v>
      </c>
      <c r="R74" s="16"/>
      <c r="S74" s="16"/>
      <c r="V74" s="131"/>
    </row>
    <row r="75" spans="1:22" ht="48" customHeight="1">
      <c r="A75" s="248" t="s">
        <v>214</v>
      </c>
      <c r="B75" s="18"/>
      <c r="C75" s="18"/>
      <c r="D75" s="18"/>
      <c r="E75" s="18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2"/>
      <c r="V75" s="163"/>
    </row>
    <row r="76" spans="1:22" ht="16.5" customHeight="1">
      <c r="A76" s="3"/>
      <c r="B76" s="3" t="s">
        <v>62</v>
      </c>
      <c r="C76" s="3"/>
      <c r="D76" s="3"/>
      <c r="E76" s="3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78"/>
      <c r="V76" s="163"/>
    </row>
    <row r="77" spans="1:22" ht="15.75">
      <c r="A77" s="221"/>
      <c r="B77" s="221" t="s">
        <v>344</v>
      </c>
      <c r="C77" s="221"/>
      <c r="D77" s="221"/>
      <c r="E77" s="221"/>
      <c r="F77" s="218">
        <v>405423</v>
      </c>
      <c r="G77" s="218">
        <v>429479</v>
      </c>
      <c r="H77" s="218">
        <v>414489.04</v>
      </c>
      <c r="I77" s="218">
        <v>524070</v>
      </c>
      <c r="J77" s="218">
        <v>499510</v>
      </c>
      <c r="K77" s="218">
        <v>627222</v>
      </c>
      <c r="L77" s="218">
        <v>612191</v>
      </c>
      <c r="M77" s="218">
        <v>632049</v>
      </c>
      <c r="N77" s="218"/>
      <c r="O77" s="218">
        <v>5245700</v>
      </c>
      <c r="P77" s="218">
        <v>427609</v>
      </c>
      <c r="Q77" s="219">
        <f>P77/O77*100</f>
        <v>8.151609890005147</v>
      </c>
      <c r="V77" s="163"/>
    </row>
    <row r="78" spans="1:22" ht="7.5" customHeight="1">
      <c r="A78" s="3"/>
      <c r="B78" s="3"/>
      <c r="C78" s="3"/>
      <c r="D78" s="3"/>
      <c r="E78" s="3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V78" s="163"/>
    </row>
    <row r="79" spans="1:22" ht="16.5" customHeight="1">
      <c r="A79" s="3"/>
      <c r="B79" s="3" t="s">
        <v>441</v>
      </c>
      <c r="C79" s="3"/>
      <c r="D79" s="3"/>
      <c r="E79" s="3"/>
      <c r="L79" s="43"/>
      <c r="M79" s="43"/>
      <c r="Q79" s="43"/>
      <c r="V79" s="163"/>
    </row>
    <row r="80" spans="1:22" s="6" customFormat="1" ht="15.75">
      <c r="A80" s="3"/>
      <c r="B80" s="3" t="s">
        <v>440</v>
      </c>
      <c r="C80" s="3"/>
      <c r="D80" s="3"/>
      <c r="E80" s="3"/>
      <c r="F80" s="38">
        <v>1013157</v>
      </c>
      <c r="G80" s="38">
        <v>1084552</v>
      </c>
      <c r="H80" s="38">
        <v>1086157</v>
      </c>
      <c r="I80" s="38">
        <v>542332</v>
      </c>
      <c r="J80" s="38">
        <v>1687575</v>
      </c>
      <c r="K80" s="38">
        <v>1697575</v>
      </c>
      <c r="L80" s="38">
        <v>979729</v>
      </c>
      <c r="M80" s="38">
        <v>1190014</v>
      </c>
      <c r="N80" s="38"/>
      <c r="O80" s="38" t="s">
        <v>439</v>
      </c>
      <c r="P80" s="38">
        <v>1198910</v>
      </c>
      <c r="Q80" s="38" t="s">
        <v>439</v>
      </c>
      <c r="R80" s="16"/>
      <c r="S80" s="16"/>
      <c r="V80" s="131"/>
    </row>
    <row r="81" spans="1:22" ht="6" customHeight="1">
      <c r="A81" s="3"/>
      <c r="B81" s="3"/>
      <c r="C81" s="3"/>
      <c r="D81" s="3"/>
      <c r="E81" s="3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V81" s="163"/>
    </row>
    <row r="82" spans="1:22" ht="15.75">
      <c r="A82" s="3"/>
      <c r="B82" s="3" t="s">
        <v>443</v>
      </c>
      <c r="C82" s="3"/>
      <c r="D82" s="3"/>
      <c r="E82" s="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V82" s="163"/>
    </row>
    <row r="83" spans="1:22" ht="15.75">
      <c r="A83" s="221"/>
      <c r="B83" s="221" t="s">
        <v>442</v>
      </c>
      <c r="C83" s="221"/>
      <c r="D83" s="221"/>
      <c r="E83" s="221"/>
      <c r="F83" s="218">
        <v>100</v>
      </c>
      <c r="G83" s="218">
        <v>99</v>
      </c>
      <c r="H83" s="218">
        <v>841</v>
      </c>
      <c r="I83" s="218">
        <v>803</v>
      </c>
      <c r="J83" s="218">
        <v>805</v>
      </c>
      <c r="K83" s="218">
        <v>904</v>
      </c>
      <c r="L83" s="218">
        <v>906</v>
      </c>
      <c r="M83" s="218">
        <v>922</v>
      </c>
      <c r="N83" s="218"/>
      <c r="O83" s="218" t="s">
        <v>439</v>
      </c>
      <c r="P83" s="218">
        <v>936</v>
      </c>
      <c r="Q83" s="218" t="s">
        <v>439</v>
      </c>
      <c r="R83" s="16"/>
      <c r="V83" s="163"/>
    </row>
    <row r="84" spans="1:22" ht="48" customHeight="1">
      <c r="A84" s="248" t="s">
        <v>376</v>
      </c>
      <c r="B84" s="18"/>
      <c r="C84" s="18"/>
      <c r="D84" s="18"/>
      <c r="E84" s="18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2"/>
      <c r="V84" s="163"/>
    </row>
    <row r="85" spans="1:20" s="223" customFormat="1" ht="15" customHeight="1">
      <c r="A85" s="221"/>
      <c r="B85" s="221" t="s">
        <v>36</v>
      </c>
      <c r="C85" s="220"/>
      <c r="D85" s="220"/>
      <c r="E85" s="220"/>
      <c r="F85" s="224">
        <v>818</v>
      </c>
      <c r="G85" s="224">
        <v>831</v>
      </c>
      <c r="H85" s="224">
        <v>805</v>
      </c>
      <c r="I85" s="224">
        <v>792</v>
      </c>
      <c r="J85" s="224">
        <v>806</v>
      </c>
      <c r="K85" s="224">
        <v>836</v>
      </c>
      <c r="L85" s="224">
        <v>803</v>
      </c>
      <c r="M85" s="224">
        <v>783</v>
      </c>
      <c r="N85" s="224"/>
      <c r="O85" s="224">
        <v>22553</v>
      </c>
      <c r="P85" s="224">
        <v>945</v>
      </c>
      <c r="Q85" s="219">
        <f>P85/O85*100</f>
        <v>4.190129916197401</v>
      </c>
      <c r="R85" s="355"/>
      <c r="S85" s="319"/>
      <c r="T85" s="356"/>
    </row>
    <row r="86" spans="1:20" s="6" customFormat="1" ht="6.75" customHeight="1">
      <c r="A86" s="29"/>
      <c r="B86" s="3"/>
      <c r="C86" s="29"/>
      <c r="D86" s="29"/>
      <c r="E86" s="29"/>
      <c r="F86" s="39"/>
      <c r="G86" s="39"/>
      <c r="H86" s="39"/>
      <c r="I86" s="39"/>
      <c r="J86" s="39"/>
      <c r="K86" s="39"/>
      <c r="L86" s="39"/>
      <c r="M86" s="39"/>
      <c r="N86" s="39"/>
      <c r="O86" s="30"/>
      <c r="P86" s="39"/>
      <c r="Q86" s="78"/>
      <c r="R86" s="79"/>
      <c r="S86" s="16"/>
      <c r="T86" s="40"/>
    </row>
    <row r="87" spans="1:20" s="6" customFormat="1" ht="16.5" customHeight="1">
      <c r="A87" s="3"/>
      <c r="B87" s="3" t="s">
        <v>37</v>
      </c>
      <c r="C87" s="3"/>
      <c r="D87" s="3"/>
      <c r="E87" s="3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78"/>
      <c r="R87" s="79"/>
      <c r="S87" s="16"/>
      <c r="T87" s="40"/>
    </row>
    <row r="88" spans="1:20" s="6" customFormat="1" ht="8.25" customHeight="1">
      <c r="A88" s="3"/>
      <c r="B88" s="3"/>
      <c r="C88" s="3"/>
      <c r="D88" s="3"/>
      <c r="E88" s="3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78"/>
      <c r="R88" s="79"/>
      <c r="S88" s="16"/>
      <c r="T88" s="40"/>
    </row>
    <row r="89" spans="1:20" s="6" customFormat="1" ht="16.5" customHeight="1">
      <c r="A89" s="3"/>
      <c r="B89" s="3"/>
      <c r="C89" s="3" t="s">
        <v>38</v>
      </c>
      <c r="D89" s="3"/>
      <c r="E89" s="3"/>
      <c r="F89" s="68">
        <v>844</v>
      </c>
      <c r="G89" s="68">
        <v>871</v>
      </c>
      <c r="H89" s="68">
        <v>938</v>
      </c>
      <c r="I89" s="68">
        <v>970</v>
      </c>
      <c r="J89" s="68">
        <v>781</v>
      </c>
      <c r="K89" s="68">
        <v>910</v>
      </c>
      <c r="L89" s="68">
        <v>981</v>
      </c>
      <c r="M89" s="68">
        <v>1005</v>
      </c>
      <c r="N89" s="68"/>
      <c r="O89" s="54">
        <v>9596</v>
      </c>
      <c r="P89" s="68">
        <v>1043</v>
      </c>
      <c r="Q89" s="167">
        <f>P89/O89*100</f>
        <v>10.869112130054189</v>
      </c>
      <c r="R89" s="79"/>
      <c r="S89" s="16"/>
      <c r="T89" s="40"/>
    </row>
    <row r="90" spans="1:20" s="223" customFormat="1" ht="15.75">
      <c r="A90" s="221"/>
      <c r="B90" s="221"/>
      <c r="C90" s="221" t="s">
        <v>39</v>
      </c>
      <c r="D90" s="221"/>
      <c r="E90" s="221"/>
      <c r="F90" s="224">
        <v>1556727</v>
      </c>
      <c r="G90" s="224">
        <v>1580737</v>
      </c>
      <c r="H90" s="224">
        <v>1422360</v>
      </c>
      <c r="I90" s="224">
        <v>1436002</v>
      </c>
      <c r="J90" s="224">
        <v>1441619</v>
      </c>
      <c r="K90" s="224">
        <v>1476691</v>
      </c>
      <c r="L90" s="224">
        <v>2013749</v>
      </c>
      <c r="M90" s="224">
        <v>1961902</v>
      </c>
      <c r="N90" s="224"/>
      <c r="O90" s="222">
        <v>6030725</v>
      </c>
      <c r="P90" s="222">
        <v>1896393</v>
      </c>
      <c r="Q90" s="219">
        <f>P90/O90*100</f>
        <v>31.445522719076063</v>
      </c>
      <c r="R90" s="355"/>
      <c r="S90" s="319"/>
      <c r="T90" s="356"/>
    </row>
    <row r="91" spans="1:20" s="6" customFormat="1" ht="16.5" customHeight="1">
      <c r="A91" s="3"/>
      <c r="B91" s="3"/>
      <c r="C91" s="3" t="s">
        <v>40</v>
      </c>
      <c r="D91" s="3"/>
      <c r="E91" s="3"/>
      <c r="R91" s="79"/>
      <c r="S91" s="16"/>
      <c r="T91" s="40"/>
    </row>
    <row r="92" spans="3:22" s="6" customFormat="1" ht="15.75">
      <c r="C92" s="3" t="s">
        <v>467</v>
      </c>
      <c r="F92" s="166">
        <v>1335044</v>
      </c>
      <c r="G92" s="166">
        <v>1355515</v>
      </c>
      <c r="H92" s="166">
        <v>1259855</v>
      </c>
      <c r="I92" s="166">
        <v>1443404</v>
      </c>
      <c r="J92" s="166">
        <v>1478544</v>
      </c>
      <c r="K92" s="166">
        <v>1568456</v>
      </c>
      <c r="L92" s="166">
        <v>1582769</v>
      </c>
      <c r="M92" s="166">
        <v>1526529.69</v>
      </c>
      <c r="N92" s="166"/>
      <c r="O92" s="54">
        <v>3212400</v>
      </c>
      <c r="P92" s="166">
        <v>1516000.367</v>
      </c>
      <c r="Q92" s="167">
        <f>P92/O92*100</f>
        <v>47.19214191881459</v>
      </c>
      <c r="R92" s="16"/>
      <c r="S92" s="16"/>
      <c r="V92" s="17"/>
    </row>
    <row r="93" spans="15:18" ht="15.75">
      <c r="O93" s="17"/>
      <c r="P93" s="17"/>
      <c r="Q93" s="6"/>
      <c r="R93" s="16"/>
    </row>
    <row r="94" ht="15.75">
      <c r="A94" s="44" t="s">
        <v>226</v>
      </c>
    </row>
    <row r="95" spans="1:17" ht="18.75">
      <c r="A95" s="463"/>
      <c r="B95" s="463"/>
      <c r="C95" s="463"/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</row>
  </sheetData>
  <sheetProtection/>
  <mergeCells count="13">
    <mergeCell ref="P1:Q1"/>
    <mergeCell ref="A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Q4"/>
    <mergeCell ref="A95:Q9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
</oddHeader>
    <oddFooter>&amp;C&amp;"Gill Sans,Normal"&amp;24 9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S103"/>
  <sheetViews>
    <sheetView showGridLines="0" view="pageBreakPreview" zoomScale="60" zoomScaleNormal="60" zoomScalePageLayoutView="0" workbookViewId="0" topLeftCell="A64">
      <selection activeCell="E2" sqref="E2"/>
    </sheetView>
  </sheetViews>
  <sheetFormatPr defaultColWidth="9.77734375" defaultRowHeight="15.75"/>
  <cols>
    <col min="1" max="4" width="2.77734375" style="2" customWidth="1"/>
    <col min="5" max="5" width="48.6640625" style="2" customWidth="1"/>
    <col min="6" max="14" width="14.88671875" style="2" customWidth="1"/>
    <col min="15" max="15" width="12.77734375" style="2" customWidth="1"/>
    <col min="16" max="18" width="9.77734375" style="2" customWidth="1"/>
    <col min="19" max="19" width="9.77734375" style="112" customWidth="1"/>
    <col min="20" max="22" width="9.77734375" style="2" customWidth="1"/>
    <col min="23" max="24" width="5.77734375" style="2" customWidth="1"/>
    <col min="25" max="27" width="9.77734375" style="2" customWidth="1"/>
    <col min="28" max="28" width="12.77734375" style="2" customWidth="1"/>
    <col min="29" max="16384" width="9.77734375" style="2" customWidth="1"/>
  </cols>
  <sheetData>
    <row r="1" spans="1:14" ht="26.25">
      <c r="A1" s="277" t="s">
        <v>424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54" t="s">
        <v>175</v>
      </c>
    </row>
    <row r="2" spans="1:14" ht="26.25">
      <c r="A2" s="253" t="s">
        <v>482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24.75" customHeight="1">
      <c r="A4" s="483" t="s">
        <v>192</v>
      </c>
      <c r="B4" s="489"/>
      <c r="C4" s="489"/>
      <c r="D4" s="489"/>
      <c r="E4" s="489"/>
      <c r="F4" s="480">
        <v>2000</v>
      </c>
      <c r="G4" s="480">
        <v>2001</v>
      </c>
      <c r="H4" s="485">
        <v>2002</v>
      </c>
      <c r="I4" s="485">
        <v>2003</v>
      </c>
      <c r="J4" s="485">
        <v>2004</v>
      </c>
      <c r="K4" s="485">
        <v>2005</v>
      </c>
      <c r="L4" s="485">
        <v>2006</v>
      </c>
      <c r="M4" s="485">
        <v>2007</v>
      </c>
      <c r="N4" s="485" t="s">
        <v>484</v>
      </c>
    </row>
    <row r="5" spans="1:14" ht="24.75" customHeight="1">
      <c r="A5" s="490"/>
      <c r="B5" s="490"/>
      <c r="C5" s="490"/>
      <c r="D5" s="490"/>
      <c r="E5" s="490"/>
      <c r="F5" s="481"/>
      <c r="G5" s="481"/>
      <c r="H5" s="481"/>
      <c r="I5" s="481"/>
      <c r="J5" s="481"/>
      <c r="K5" s="481"/>
      <c r="L5" s="481"/>
      <c r="M5" s="481"/>
      <c r="N5" s="481"/>
    </row>
    <row r="6" spans="1:14" ht="8.25" customHeight="1">
      <c r="A6" s="267"/>
      <c r="B6" s="267"/>
      <c r="C6" s="267"/>
      <c r="D6" s="267"/>
      <c r="E6" s="267"/>
      <c r="F6" s="250"/>
      <c r="G6" s="250"/>
      <c r="H6" s="250"/>
      <c r="I6" s="250"/>
      <c r="J6" s="250"/>
      <c r="K6" s="250"/>
      <c r="L6" s="250"/>
      <c r="M6" s="250"/>
      <c r="N6" s="250"/>
    </row>
    <row r="7" spans="1:16" s="6" customFormat="1" ht="16.5" customHeight="1">
      <c r="A7" s="3"/>
      <c r="B7" s="3" t="s">
        <v>413</v>
      </c>
      <c r="C7" s="3"/>
      <c r="D7" s="3"/>
      <c r="E7" s="3"/>
      <c r="F7" s="39"/>
      <c r="G7" s="39"/>
      <c r="H7" s="39"/>
      <c r="I7" s="39"/>
      <c r="J7" s="39"/>
      <c r="K7" s="39"/>
      <c r="L7" s="39"/>
      <c r="M7" s="39"/>
      <c r="N7" s="39"/>
      <c r="O7" s="40"/>
      <c r="P7" s="16"/>
    </row>
    <row r="8" spans="1:16" s="6" customFormat="1" ht="15.75">
      <c r="A8" s="221"/>
      <c r="B8" s="221" t="s">
        <v>348</v>
      </c>
      <c r="C8" s="221"/>
      <c r="D8" s="221"/>
      <c r="E8" s="217"/>
      <c r="F8" s="227">
        <v>149488.8</v>
      </c>
      <c r="G8" s="227">
        <v>148039.354</v>
      </c>
      <c r="H8" s="227">
        <v>156619.9002</v>
      </c>
      <c r="I8" s="227">
        <v>191942.5</v>
      </c>
      <c r="J8" s="227">
        <v>224902.6186</v>
      </c>
      <c r="K8" s="227">
        <v>253367.417</v>
      </c>
      <c r="L8" s="227">
        <v>293654.1479</v>
      </c>
      <c r="M8" s="227">
        <v>346803.6686</v>
      </c>
      <c r="N8" s="389">
        <v>387402.563</v>
      </c>
      <c r="O8" s="40"/>
      <c r="P8" s="16"/>
    </row>
    <row r="9" spans="1:16" s="6" customFormat="1" ht="36.75" customHeight="1">
      <c r="A9" s="255" t="s">
        <v>16</v>
      </c>
      <c r="B9" s="3"/>
      <c r="C9" s="29"/>
      <c r="D9" s="29"/>
      <c r="E9" s="29"/>
      <c r="F9" s="195"/>
      <c r="G9" s="195"/>
      <c r="H9" s="195"/>
      <c r="I9" s="195"/>
      <c r="J9" s="195"/>
      <c r="K9" s="195"/>
      <c r="L9" s="195"/>
      <c r="M9" s="195"/>
      <c r="N9" s="195"/>
      <c r="O9" s="40"/>
      <c r="P9" s="16"/>
    </row>
    <row r="10" spans="1:16" s="6" customFormat="1" ht="16.5" customHeight="1">
      <c r="A10" s="3"/>
      <c r="B10" s="3" t="s">
        <v>336</v>
      </c>
      <c r="C10" s="29"/>
      <c r="D10" s="29"/>
      <c r="E10" s="29"/>
      <c r="F10" s="193"/>
      <c r="G10" s="193"/>
      <c r="H10" s="193"/>
      <c r="I10" s="193"/>
      <c r="J10" s="193"/>
      <c r="K10" s="193"/>
      <c r="L10" s="193"/>
      <c r="M10" s="193"/>
      <c r="N10" s="193"/>
      <c r="O10" s="40"/>
      <c r="P10" s="16"/>
    </row>
    <row r="11" spans="1:16" s="6" customFormat="1" ht="15.75">
      <c r="A11" s="3"/>
      <c r="B11" s="3" t="s">
        <v>351</v>
      </c>
      <c r="C11" s="29"/>
      <c r="D11" s="29"/>
      <c r="E11" s="29"/>
      <c r="F11" s="193"/>
      <c r="G11" s="193"/>
      <c r="H11" s="193"/>
      <c r="I11" s="193"/>
      <c r="J11" s="193"/>
      <c r="K11" s="193"/>
      <c r="L11" s="193"/>
      <c r="M11" s="193"/>
      <c r="N11" s="193"/>
      <c r="O11" s="40"/>
      <c r="P11" s="16"/>
    </row>
    <row r="12" spans="1:16" s="6" customFormat="1" ht="5.25" customHeight="1">
      <c r="A12" s="3"/>
      <c r="B12" s="3"/>
      <c r="C12" s="29"/>
      <c r="D12" s="29"/>
      <c r="E12" s="29"/>
      <c r="F12" s="193"/>
      <c r="G12" s="193"/>
      <c r="H12" s="193"/>
      <c r="I12" s="193"/>
      <c r="J12" s="193"/>
      <c r="K12" s="193"/>
      <c r="L12" s="198"/>
      <c r="M12" s="198"/>
      <c r="N12" s="198"/>
      <c r="O12" s="40"/>
      <c r="P12" s="16"/>
    </row>
    <row r="13" spans="1:16" s="6" customFormat="1" ht="16.5" customHeight="1">
      <c r="A13" s="3"/>
      <c r="B13" s="3" t="s">
        <v>191</v>
      </c>
      <c r="C13" s="3" t="s">
        <v>91</v>
      </c>
      <c r="D13" s="3"/>
      <c r="E13" s="29"/>
      <c r="F13" s="390">
        <v>-18684.5</v>
      </c>
      <c r="G13" s="390">
        <v>-17704.6</v>
      </c>
      <c r="H13" s="390">
        <v>-14133.2</v>
      </c>
      <c r="I13" s="390">
        <v>-7190.4</v>
      </c>
      <c r="J13" s="390">
        <v>-5169.2</v>
      </c>
      <c r="K13" s="390">
        <v>-4368.8</v>
      </c>
      <c r="L13" s="390">
        <v>-4374.6</v>
      </c>
      <c r="M13" s="390">
        <v>-8178.5</v>
      </c>
      <c r="N13" s="390">
        <v>-15957.1</v>
      </c>
      <c r="O13" s="40"/>
      <c r="P13" s="16"/>
    </row>
    <row r="14" spans="1:16" s="6" customFormat="1" ht="19.5" customHeight="1">
      <c r="A14" s="221"/>
      <c r="B14" s="221"/>
      <c r="C14" s="221" t="s">
        <v>92</v>
      </c>
      <c r="D14" s="221"/>
      <c r="E14" s="217"/>
      <c r="F14" s="391">
        <v>19800.6</v>
      </c>
      <c r="G14" s="391">
        <v>28282.7</v>
      </c>
      <c r="H14" s="391">
        <v>23362</v>
      </c>
      <c r="I14" s="391">
        <v>19345.6</v>
      </c>
      <c r="J14" s="391">
        <v>13182</v>
      </c>
      <c r="K14" s="391">
        <v>14847.6</v>
      </c>
      <c r="L14" s="391">
        <v>-2130</v>
      </c>
      <c r="M14" s="391">
        <v>20787.8</v>
      </c>
      <c r="N14" s="391">
        <v>21438.4</v>
      </c>
      <c r="O14" s="40"/>
      <c r="P14" s="16"/>
    </row>
    <row r="15" spans="1:16" s="6" customFormat="1" ht="9.75" customHeight="1">
      <c r="A15" s="3"/>
      <c r="B15" s="3"/>
      <c r="C15" s="29"/>
      <c r="D15" s="29"/>
      <c r="E15" s="29"/>
      <c r="F15" s="193"/>
      <c r="G15" s="193"/>
      <c r="H15" s="193"/>
      <c r="I15" s="193"/>
      <c r="J15" s="193"/>
      <c r="K15" s="193"/>
      <c r="L15" s="193"/>
      <c r="M15" s="193"/>
      <c r="N15" s="193"/>
      <c r="O15" s="40"/>
      <c r="P15" s="16"/>
    </row>
    <row r="16" spans="1:16" s="6" customFormat="1" ht="16.5" customHeight="1">
      <c r="A16" s="3"/>
      <c r="B16" s="3" t="s">
        <v>337</v>
      </c>
      <c r="C16" s="29"/>
      <c r="D16" s="29"/>
      <c r="E16" s="29"/>
      <c r="F16" s="193"/>
      <c r="G16" s="193"/>
      <c r="H16" s="193"/>
      <c r="I16" s="193"/>
      <c r="J16" s="193"/>
      <c r="K16" s="193"/>
      <c r="L16" s="193"/>
      <c r="M16" s="193"/>
      <c r="N16" s="193"/>
      <c r="O16" s="40"/>
      <c r="P16" s="16"/>
    </row>
    <row r="17" spans="1:16" s="6" customFormat="1" ht="15.75">
      <c r="A17" s="3"/>
      <c r="B17" s="3" t="s">
        <v>351</v>
      </c>
      <c r="C17" s="29"/>
      <c r="D17" s="29"/>
      <c r="E17" s="29"/>
      <c r="F17" s="193"/>
      <c r="G17" s="193"/>
      <c r="H17" s="193"/>
      <c r="I17" s="193"/>
      <c r="J17" s="193"/>
      <c r="K17" s="193"/>
      <c r="L17" s="193"/>
      <c r="M17" s="193"/>
      <c r="N17" s="193"/>
      <c r="O17" s="40"/>
      <c r="P17" s="16"/>
    </row>
    <row r="18" spans="1:16" s="6" customFormat="1" ht="5.25" customHeight="1">
      <c r="A18" s="3"/>
      <c r="B18" s="3"/>
      <c r="C18" s="29"/>
      <c r="D18" s="29"/>
      <c r="E18" s="29"/>
      <c r="F18" s="193"/>
      <c r="G18" s="193"/>
      <c r="H18" s="193"/>
      <c r="I18" s="193"/>
      <c r="J18" s="193"/>
      <c r="K18" s="193"/>
      <c r="L18" s="193"/>
      <c r="M18" s="193"/>
      <c r="N18" s="193"/>
      <c r="O18" s="40"/>
      <c r="P18" s="16"/>
    </row>
    <row r="19" spans="1:16" s="6" customFormat="1" ht="16.5" customHeight="1">
      <c r="A19" s="3"/>
      <c r="B19" s="3"/>
      <c r="C19" s="3" t="s">
        <v>295</v>
      </c>
      <c r="D19" s="3"/>
      <c r="E19" s="29"/>
      <c r="F19" s="392">
        <v>166120.8</v>
      </c>
      <c r="G19" s="392">
        <v>158779.7</v>
      </c>
      <c r="H19" s="392">
        <v>161046</v>
      </c>
      <c r="I19" s="392">
        <v>164766.5</v>
      </c>
      <c r="J19" s="392">
        <v>187998.6</v>
      </c>
      <c r="K19" s="392">
        <v>214232.9</v>
      </c>
      <c r="L19" s="392">
        <v>249925.1</v>
      </c>
      <c r="M19" s="392">
        <v>271875.3</v>
      </c>
      <c r="N19" s="392">
        <v>291342.5</v>
      </c>
      <c r="O19" s="40"/>
      <c r="P19" s="16"/>
    </row>
    <row r="20" spans="1:16" s="6" customFormat="1" ht="6.75" customHeight="1">
      <c r="A20" s="3"/>
      <c r="B20" s="3"/>
      <c r="C20" s="3"/>
      <c r="D20" s="3"/>
      <c r="E20" s="29"/>
      <c r="F20" s="392"/>
      <c r="G20" s="392"/>
      <c r="H20" s="392"/>
      <c r="I20" s="392"/>
      <c r="J20" s="392"/>
      <c r="K20" s="392"/>
      <c r="L20" s="392"/>
      <c r="M20" s="392"/>
      <c r="N20" s="392"/>
      <c r="O20" s="40"/>
      <c r="P20" s="16"/>
    </row>
    <row r="21" spans="1:16" s="6" customFormat="1" ht="16.5" customHeight="1">
      <c r="A21" s="221"/>
      <c r="B21" s="221"/>
      <c r="C21" s="221"/>
      <c r="D21" s="221"/>
      <c r="E21" s="221" t="s">
        <v>93</v>
      </c>
      <c r="F21" s="391">
        <v>16134.8</v>
      </c>
      <c r="G21" s="391">
        <v>13199.4</v>
      </c>
      <c r="H21" s="391">
        <v>14829.8</v>
      </c>
      <c r="I21" s="391">
        <v>18602.4</v>
      </c>
      <c r="J21" s="391">
        <v>23666.6</v>
      </c>
      <c r="K21" s="391">
        <v>31890.7</v>
      </c>
      <c r="L21" s="391">
        <v>39021.9</v>
      </c>
      <c r="M21" s="391">
        <v>43018.3</v>
      </c>
      <c r="N21" s="391">
        <v>50655.5</v>
      </c>
      <c r="O21" s="40"/>
      <c r="P21" s="16"/>
    </row>
    <row r="22" spans="1:16" s="6" customFormat="1" ht="19.5" customHeight="1">
      <c r="A22" s="3"/>
      <c r="B22" s="3"/>
      <c r="C22" s="3"/>
      <c r="D22" s="3"/>
      <c r="E22" s="3" t="s">
        <v>94</v>
      </c>
      <c r="F22" s="392">
        <v>149986</v>
      </c>
      <c r="G22" s="392">
        <v>145580.3</v>
      </c>
      <c r="H22" s="392">
        <v>146216.2</v>
      </c>
      <c r="I22" s="392">
        <v>146164.1</v>
      </c>
      <c r="J22" s="392">
        <v>164332</v>
      </c>
      <c r="K22" s="392">
        <v>182342.2</v>
      </c>
      <c r="L22" s="392">
        <v>210903.2</v>
      </c>
      <c r="M22" s="392">
        <v>228857</v>
      </c>
      <c r="N22" s="392">
        <v>240687</v>
      </c>
      <c r="O22" s="40"/>
      <c r="P22" s="16"/>
    </row>
    <row r="23" spans="1:16" s="6" customFormat="1" ht="5.25" customHeight="1">
      <c r="A23" s="3"/>
      <c r="B23" s="3"/>
      <c r="C23" s="3"/>
      <c r="D23" s="3"/>
      <c r="E23" s="3"/>
      <c r="F23" s="392"/>
      <c r="G23" s="392"/>
      <c r="H23" s="392"/>
      <c r="I23" s="392"/>
      <c r="J23" s="392"/>
      <c r="K23" s="392"/>
      <c r="L23" s="392"/>
      <c r="M23" s="392"/>
      <c r="N23" s="392"/>
      <c r="O23" s="40"/>
      <c r="P23" s="16"/>
    </row>
    <row r="24" spans="1:16" s="6" customFormat="1" ht="16.5" customHeight="1">
      <c r="A24" s="221"/>
      <c r="B24" s="221"/>
      <c r="C24" s="221" t="s">
        <v>296</v>
      </c>
      <c r="D24" s="221"/>
      <c r="E24" s="217"/>
      <c r="F24" s="391">
        <v>174457.7</v>
      </c>
      <c r="G24" s="391">
        <v>168396.5</v>
      </c>
      <c r="H24" s="391">
        <v>168679</v>
      </c>
      <c r="I24" s="391">
        <v>170545.8</v>
      </c>
      <c r="J24" s="391">
        <v>196809.7</v>
      </c>
      <c r="K24" s="391">
        <v>221819.5</v>
      </c>
      <c r="L24" s="391">
        <v>256058.4</v>
      </c>
      <c r="M24" s="391">
        <v>281949</v>
      </c>
      <c r="N24" s="391">
        <v>308603.3</v>
      </c>
      <c r="O24" s="40"/>
      <c r="P24" s="16"/>
    </row>
    <row r="25" spans="1:16" s="6" customFormat="1" ht="5.25" customHeight="1">
      <c r="A25" s="3"/>
      <c r="B25" s="3"/>
      <c r="C25" s="3"/>
      <c r="D25" s="3"/>
      <c r="E25" s="29"/>
      <c r="F25" s="392"/>
      <c r="G25" s="392"/>
      <c r="H25" s="392"/>
      <c r="I25" s="392"/>
      <c r="J25" s="392"/>
      <c r="K25" s="392"/>
      <c r="L25" s="392"/>
      <c r="M25" s="392"/>
      <c r="N25" s="392"/>
      <c r="O25" s="40"/>
      <c r="P25" s="16"/>
    </row>
    <row r="26" spans="1:16" s="6" customFormat="1" ht="16.5" customHeight="1">
      <c r="A26" s="3"/>
      <c r="B26" s="3"/>
      <c r="C26" s="3"/>
      <c r="D26" s="3"/>
      <c r="E26" s="3" t="s">
        <v>95</v>
      </c>
      <c r="F26" s="392">
        <v>16690.5</v>
      </c>
      <c r="G26" s="392">
        <v>19752</v>
      </c>
      <c r="H26" s="392">
        <v>21178.4</v>
      </c>
      <c r="I26" s="392">
        <v>21509</v>
      </c>
      <c r="J26" s="392">
        <v>25409</v>
      </c>
      <c r="K26" s="392">
        <v>31512.9</v>
      </c>
      <c r="L26" s="392">
        <v>36901</v>
      </c>
      <c r="M26" s="392">
        <v>43054.5</v>
      </c>
      <c r="N26" s="392">
        <v>47940.7</v>
      </c>
      <c r="O26" s="40"/>
      <c r="P26" s="16"/>
    </row>
    <row r="27" spans="1:16" s="6" customFormat="1" ht="15.75">
      <c r="A27" s="221"/>
      <c r="B27" s="221"/>
      <c r="C27" s="221"/>
      <c r="D27" s="221"/>
      <c r="E27" s="221" t="s">
        <v>96</v>
      </c>
      <c r="F27" s="391">
        <v>133637.3</v>
      </c>
      <c r="G27" s="391">
        <v>126148.8</v>
      </c>
      <c r="H27" s="391">
        <v>126508.1</v>
      </c>
      <c r="I27" s="391">
        <v>128831.5</v>
      </c>
      <c r="J27" s="391">
        <v>148803.7</v>
      </c>
      <c r="K27" s="391">
        <v>164091.1</v>
      </c>
      <c r="L27" s="391">
        <v>188632.5</v>
      </c>
      <c r="M27" s="391">
        <v>205295.5</v>
      </c>
      <c r="N27" s="391">
        <v>221565.4</v>
      </c>
      <c r="O27" s="40"/>
      <c r="P27" s="16"/>
    </row>
    <row r="28" spans="1:16" s="6" customFormat="1" ht="16.5" customHeight="1">
      <c r="A28" s="3"/>
      <c r="B28" s="3"/>
      <c r="C28" s="3"/>
      <c r="D28" s="3"/>
      <c r="E28" s="3" t="s">
        <v>97</v>
      </c>
      <c r="F28" s="392">
        <v>24129.9</v>
      </c>
      <c r="G28" s="392">
        <v>22495.7</v>
      </c>
      <c r="H28" s="392">
        <v>20992.5</v>
      </c>
      <c r="I28" s="392">
        <v>20205.3</v>
      </c>
      <c r="J28" s="392">
        <v>22597</v>
      </c>
      <c r="K28" s="392">
        <v>26215.5</v>
      </c>
      <c r="L28" s="392">
        <v>30524.9</v>
      </c>
      <c r="M28" s="392">
        <v>33599</v>
      </c>
      <c r="N28" s="392">
        <v>39097.1</v>
      </c>
      <c r="O28" s="40"/>
      <c r="P28" s="16"/>
    </row>
    <row r="29" spans="1:16" s="6" customFormat="1" ht="5.25" customHeight="1">
      <c r="A29" s="3"/>
      <c r="B29" s="3"/>
      <c r="C29" s="3"/>
      <c r="D29" s="3"/>
      <c r="E29" s="3"/>
      <c r="F29" s="392"/>
      <c r="G29" s="392"/>
      <c r="H29" s="392"/>
      <c r="I29" s="392"/>
      <c r="J29" s="392"/>
      <c r="K29" s="392"/>
      <c r="L29" s="392"/>
      <c r="M29" s="392"/>
      <c r="N29" s="392"/>
      <c r="O29" s="40"/>
      <c r="P29" s="16"/>
    </row>
    <row r="30" spans="1:16" s="6" customFormat="1" ht="16.5" customHeight="1">
      <c r="A30" s="221"/>
      <c r="B30" s="221"/>
      <c r="C30" s="221" t="s">
        <v>225</v>
      </c>
      <c r="D30" s="221"/>
      <c r="E30" s="217"/>
      <c r="F30" s="393">
        <v>-8337.1</v>
      </c>
      <c r="G30" s="393">
        <v>-9616.7</v>
      </c>
      <c r="H30" s="393">
        <v>-7632.9</v>
      </c>
      <c r="I30" s="393">
        <v>-5779.4</v>
      </c>
      <c r="J30" s="393">
        <v>-8811.1</v>
      </c>
      <c r="K30" s="393">
        <v>-7586.6</v>
      </c>
      <c r="L30" s="393">
        <v>-6133.2</v>
      </c>
      <c r="M30" s="393">
        <v>-10073.7</v>
      </c>
      <c r="N30" s="393">
        <v>-17260.7</v>
      </c>
      <c r="O30" s="40"/>
      <c r="P30" s="16"/>
    </row>
    <row r="31" spans="1:16" s="6" customFormat="1" ht="36" customHeight="1">
      <c r="A31" s="255" t="s">
        <v>393</v>
      </c>
      <c r="B31" s="108"/>
      <c r="C31" s="108"/>
      <c r="D31" s="108"/>
      <c r="E31" s="108"/>
      <c r="F31" s="199"/>
      <c r="G31" s="199"/>
      <c r="H31" s="199"/>
      <c r="I31" s="199"/>
      <c r="J31" s="199"/>
      <c r="K31" s="199"/>
      <c r="L31" s="199"/>
      <c r="M31" s="199"/>
      <c r="N31" s="199"/>
      <c r="O31" s="40"/>
      <c r="P31" s="16"/>
    </row>
    <row r="32" spans="1:16" s="6" customFormat="1" ht="18" customHeight="1">
      <c r="A32" s="255"/>
      <c r="B32" s="29" t="s">
        <v>394</v>
      </c>
      <c r="C32" s="108"/>
      <c r="D32" s="108"/>
      <c r="E32" s="108"/>
      <c r="F32" s="199"/>
      <c r="G32" s="199"/>
      <c r="H32" s="199"/>
      <c r="I32" s="199"/>
      <c r="J32" s="199"/>
      <c r="K32" s="199"/>
      <c r="L32" s="199"/>
      <c r="M32" s="199"/>
      <c r="N32" s="199"/>
      <c r="O32" s="40"/>
      <c r="P32" s="16"/>
    </row>
    <row r="33" spans="1:16" s="6" customFormat="1" ht="7.5" customHeight="1">
      <c r="A33" s="255"/>
      <c r="B33" s="108"/>
      <c r="C33" s="108"/>
      <c r="D33" s="108"/>
      <c r="E33" s="108"/>
      <c r="F33" s="199"/>
      <c r="G33" s="199"/>
      <c r="H33" s="199"/>
      <c r="I33" s="199"/>
      <c r="J33" s="199"/>
      <c r="K33" s="199"/>
      <c r="L33" s="199"/>
      <c r="M33" s="199"/>
      <c r="N33" s="199"/>
      <c r="O33" s="40"/>
      <c r="P33" s="16"/>
    </row>
    <row r="34" spans="1:16" s="6" customFormat="1" ht="17.25" customHeight="1">
      <c r="A34" s="255"/>
      <c r="B34" s="108"/>
      <c r="C34" s="29" t="s">
        <v>395</v>
      </c>
      <c r="D34" s="108"/>
      <c r="E34" s="108"/>
      <c r="F34" s="199"/>
      <c r="G34" s="199"/>
      <c r="H34" s="199"/>
      <c r="I34" s="199"/>
      <c r="J34" s="199"/>
      <c r="K34" s="199"/>
      <c r="L34" s="199"/>
      <c r="M34" s="199"/>
      <c r="N34" s="199"/>
      <c r="O34" s="40"/>
      <c r="P34" s="16"/>
    </row>
    <row r="35" spans="1:16" s="6" customFormat="1" ht="15" customHeight="1">
      <c r="A35" s="255"/>
      <c r="B35" s="108"/>
      <c r="C35" s="29" t="s">
        <v>358</v>
      </c>
      <c r="D35" s="108"/>
      <c r="E35" s="108"/>
      <c r="F35" s="199"/>
      <c r="G35" s="199"/>
      <c r="H35" s="199"/>
      <c r="I35" s="199"/>
      <c r="J35" s="199"/>
      <c r="K35" s="199"/>
      <c r="L35" s="199"/>
      <c r="M35" s="199"/>
      <c r="N35" s="199"/>
      <c r="O35" s="40"/>
      <c r="P35" s="16"/>
    </row>
    <row r="36" spans="1:16" s="6" customFormat="1" ht="6" customHeight="1">
      <c r="A36" s="255"/>
      <c r="B36" s="108"/>
      <c r="C36" s="108"/>
      <c r="D36" s="108"/>
      <c r="E36" s="108"/>
      <c r="F36" s="199"/>
      <c r="G36" s="199"/>
      <c r="H36" s="199"/>
      <c r="I36" s="199"/>
      <c r="J36" s="199"/>
      <c r="K36" s="199"/>
      <c r="L36" s="199"/>
      <c r="M36" s="199"/>
      <c r="N36" s="199"/>
      <c r="O36" s="40"/>
      <c r="P36" s="16"/>
    </row>
    <row r="37" spans="1:16" s="6" customFormat="1" ht="16.5" customHeight="1">
      <c r="A37" s="3"/>
      <c r="B37" s="3"/>
      <c r="C37" s="3"/>
      <c r="D37" s="3" t="s">
        <v>80</v>
      </c>
      <c r="E37" s="29"/>
      <c r="F37" s="192"/>
      <c r="G37" s="192"/>
      <c r="H37" s="192"/>
      <c r="I37" s="192"/>
      <c r="J37" s="192" t="s">
        <v>191</v>
      </c>
      <c r="K37" s="192"/>
      <c r="L37" s="192"/>
      <c r="M37" s="192"/>
      <c r="N37" s="192"/>
      <c r="O37" s="40"/>
      <c r="P37" s="16"/>
    </row>
    <row r="38" spans="1:16" s="6" customFormat="1" ht="6" customHeight="1">
      <c r="A38" s="3"/>
      <c r="B38" s="3"/>
      <c r="C38" s="3"/>
      <c r="D38" s="3"/>
      <c r="E38" s="29"/>
      <c r="F38" s="192"/>
      <c r="G38" s="192"/>
      <c r="H38" s="192"/>
      <c r="I38" s="192"/>
      <c r="J38" s="192"/>
      <c r="K38" s="192"/>
      <c r="L38" s="192"/>
      <c r="M38" s="192"/>
      <c r="N38" s="192"/>
      <c r="O38" s="40"/>
      <c r="P38" s="16"/>
    </row>
    <row r="39" spans="1:16" s="6" customFormat="1" ht="16.5" customHeight="1">
      <c r="A39" s="3" t="s">
        <v>191</v>
      </c>
      <c r="B39" s="3"/>
      <c r="C39" s="3"/>
      <c r="D39" s="3"/>
      <c r="E39" s="3" t="s">
        <v>104</v>
      </c>
      <c r="F39" s="186">
        <v>9.43</v>
      </c>
      <c r="G39" s="186">
        <v>8.97</v>
      </c>
      <c r="H39" s="186">
        <v>10.29</v>
      </c>
      <c r="I39" s="186">
        <v>11.2</v>
      </c>
      <c r="J39" s="186">
        <v>11.1</v>
      </c>
      <c r="K39" s="186">
        <v>10.45</v>
      </c>
      <c r="L39" s="186">
        <v>10.75</v>
      </c>
      <c r="M39" s="186">
        <v>10.8</v>
      </c>
      <c r="N39" s="371">
        <v>13.45</v>
      </c>
      <c r="O39" s="40"/>
      <c r="P39" s="16"/>
    </row>
    <row r="40" spans="1:16" s="6" customFormat="1" ht="20.25" customHeight="1">
      <c r="A40" s="221"/>
      <c r="B40" s="221"/>
      <c r="C40" s="221"/>
      <c r="D40" s="221"/>
      <c r="E40" s="221" t="s">
        <v>105</v>
      </c>
      <c r="F40" s="226">
        <v>9.68</v>
      </c>
      <c r="G40" s="226">
        <v>9.22</v>
      </c>
      <c r="H40" s="226">
        <v>10.57</v>
      </c>
      <c r="I40" s="226">
        <v>11.4</v>
      </c>
      <c r="J40" s="226">
        <v>11.36</v>
      </c>
      <c r="K40" s="226">
        <v>10.8</v>
      </c>
      <c r="L40" s="226">
        <v>10.9</v>
      </c>
      <c r="M40" s="226">
        <v>11.03</v>
      </c>
      <c r="N40" s="394">
        <v>13.95</v>
      </c>
      <c r="O40" s="40"/>
      <c r="P40" s="16"/>
    </row>
    <row r="41" spans="1:16" s="6" customFormat="1" ht="6" customHeight="1">
      <c r="A41" s="3"/>
      <c r="B41" s="3"/>
      <c r="C41" s="3"/>
      <c r="D41" s="3"/>
      <c r="E41" s="3"/>
      <c r="F41" s="186"/>
      <c r="G41" s="186"/>
      <c r="H41" s="186"/>
      <c r="I41" s="186"/>
      <c r="J41" s="186"/>
      <c r="K41" s="186"/>
      <c r="L41" s="186"/>
      <c r="M41" s="186"/>
      <c r="N41" s="371"/>
      <c r="O41" s="40"/>
      <c r="P41" s="16"/>
    </row>
    <row r="42" spans="1:16" s="6" customFormat="1" ht="16.5" customHeight="1">
      <c r="A42" s="3"/>
      <c r="B42" s="3"/>
      <c r="C42" s="3"/>
      <c r="D42" s="3" t="s">
        <v>81</v>
      </c>
      <c r="E42" s="29"/>
      <c r="F42" s="186"/>
      <c r="G42" s="186"/>
      <c r="H42" s="186"/>
      <c r="I42" s="186"/>
      <c r="J42" s="186"/>
      <c r="K42" s="186"/>
      <c r="L42" s="186"/>
      <c r="M42" s="186"/>
      <c r="N42" s="371"/>
      <c r="O42" s="40"/>
      <c r="P42" s="16"/>
    </row>
    <row r="43" spans="1:16" s="6" customFormat="1" ht="5.25" customHeight="1">
      <c r="A43" s="3"/>
      <c r="B43" s="3"/>
      <c r="C43" s="3"/>
      <c r="D43" s="3"/>
      <c r="E43" s="29"/>
      <c r="F43" s="186"/>
      <c r="G43" s="186"/>
      <c r="H43" s="186"/>
      <c r="I43" s="186"/>
      <c r="J43" s="186"/>
      <c r="K43" s="186"/>
      <c r="L43" s="186"/>
      <c r="M43" s="186"/>
      <c r="N43" s="371"/>
      <c r="O43" s="40"/>
      <c r="P43" s="16"/>
    </row>
    <row r="44" spans="1:16" s="6" customFormat="1" ht="16.5" customHeight="1">
      <c r="A44" s="3"/>
      <c r="B44" s="3"/>
      <c r="C44" s="3"/>
      <c r="D44" s="3"/>
      <c r="E44" s="3" t="s">
        <v>104</v>
      </c>
      <c r="F44" s="186">
        <v>9.58</v>
      </c>
      <c r="G44" s="186">
        <v>9.12</v>
      </c>
      <c r="H44" s="186">
        <v>10.33</v>
      </c>
      <c r="I44" s="186">
        <v>11.2</v>
      </c>
      <c r="J44" s="186">
        <v>11.174</v>
      </c>
      <c r="K44" s="186">
        <v>10.6645</v>
      </c>
      <c r="L44" s="186">
        <v>10.8755</v>
      </c>
      <c r="M44" s="186">
        <v>10.918</v>
      </c>
      <c r="N44" s="371">
        <v>13.825</v>
      </c>
      <c r="O44" s="40"/>
      <c r="P44" s="16"/>
    </row>
    <row r="45" spans="1:16" s="6" customFormat="1" ht="20.25" customHeight="1">
      <c r="A45" s="221"/>
      <c r="B45" s="221"/>
      <c r="C45" s="221"/>
      <c r="D45" s="221"/>
      <c r="E45" s="221" t="s">
        <v>105</v>
      </c>
      <c r="F45" s="226">
        <v>9.59</v>
      </c>
      <c r="G45" s="226">
        <v>9.13</v>
      </c>
      <c r="H45" s="226">
        <v>10.34</v>
      </c>
      <c r="I45" s="226">
        <v>11.2</v>
      </c>
      <c r="J45" s="226">
        <v>11.178</v>
      </c>
      <c r="K45" s="226">
        <v>10.665</v>
      </c>
      <c r="L45" s="226">
        <v>10.8775</v>
      </c>
      <c r="M45" s="226">
        <v>10.9195</v>
      </c>
      <c r="N45" s="394">
        <v>13.835</v>
      </c>
      <c r="O45" s="40"/>
      <c r="P45" s="16"/>
    </row>
    <row r="46" spans="1:16" s="6" customFormat="1" ht="6" customHeight="1">
      <c r="A46" s="3"/>
      <c r="B46" s="3"/>
      <c r="C46" s="3"/>
      <c r="D46" s="3"/>
      <c r="E46" s="3"/>
      <c r="F46" s="186"/>
      <c r="G46" s="186"/>
      <c r="H46" s="186"/>
      <c r="I46" s="186"/>
      <c r="J46" s="186"/>
      <c r="K46" s="186"/>
      <c r="L46" s="186"/>
      <c r="M46" s="186"/>
      <c r="N46" s="371"/>
      <c r="O46" s="40"/>
      <c r="P46" s="16"/>
    </row>
    <row r="47" spans="1:16" s="6" customFormat="1" ht="15" customHeight="1">
      <c r="A47" s="3"/>
      <c r="B47" s="3"/>
      <c r="C47" s="3"/>
      <c r="D47" s="3" t="s">
        <v>82</v>
      </c>
      <c r="E47" s="3"/>
      <c r="F47" s="186"/>
      <c r="G47" s="186"/>
      <c r="H47" s="186"/>
      <c r="I47" s="186"/>
      <c r="J47" s="186"/>
      <c r="K47" s="186"/>
      <c r="L47" s="186"/>
      <c r="M47" s="186"/>
      <c r="N47" s="371"/>
      <c r="O47" s="40"/>
      <c r="P47" s="16"/>
    </row>
    <row r="48" spans="1:16" s="6" customFormat="1" ht="6" customHeight="1">
      <c r="A48" s="3"/>
      <c r="B48" s="3"/>
      <c r="C48" s="3"/>
      <c r="D48" s="3"/>
      <c r="E48" s="3"/>
      <c r="F48" s="186"/>
      <c r="G48" s="186"/>
      <c r="H48" s="186"/>
      <c r="I48" s="186"/>
      <c r="J48" s="186"/>
      <c r="K48" s="186"/>
      <c r="L48" s="186"/>
      <c r="M48" s="186"/>
      <c r="N48" s="371"/>
      <c r="O48" s="40"/>
      <c r="P48" s="16"/>
    </row>
    <row r="49" spans="1:16" s="6" customFormat="1" ht="16.5" customHeight="1">
      <c r="A49" s="3"/>
      <c r="B49" s="3"/>
      <c r="C49" s="3"/>
      <c r="D49" s="3"/>
      <c r="E49" s="3" t="s">
        <v>104</v>
      </c>
      <c r="F49" s="186">
        <v>6.22</v>
      </c>
      <c r="G49" s="186">
        <v>5.72698</v>
      </c>
      <c r="H49" s="186">
        <v>6.629</v>
      </c>
      <c r="I49" s="186">
        <v>8.67581</v>
      </c>
      <c r="J49" s="186">
        <v>9.27688</v>
      </c>
      <c r="K49" s="186">
        <v>9.159</v>
      </c>
      <c r="L49" s="186">
        <v>9.1578</v>
      </c>
      <c r="M49" s="186">
        <v>10.77</v>
      </c>
      <c r="N49" s="371">
        <v>11.0476</v>
      </c>
      <c r="O49" s="40"/>
      <c r="P49" s="16"/>
    </row>
    <row r="50" spans="1:16" s="6" customFormat="1" ht="19.5" customHeight="1">
      <c r="A50" s="221"/>
      <c r="B50" s="221"/>
      <c r="C50" s="221"/>
      <c r="D50" s="221"/>
      <c r="E50" s="221" t="s">
        <v>105</v>
      </c>
      <c r="F50" s="226">
        <v>6.47</v>
      </c>
      <c r="G50" s="226">
        <v>5.73011</v>
      </c>
      <c r="H50" s="226">
        <v>6.632</v>
      </c>
      <c r="I50" s="226">
        <v>8.67852</v>
      </c>
      <c r="J50" s="226">
        <v>9.2802</v>
      </c>
      <c r="K50" s="226">
        <v>9.334</v>
      </c>
      <c r="L50" s="226">
        <v>9.3914</v>
      </c>
      <c r="M50" s="226">
        <v>11.0515</v>
      </c>
      <c r="N50" s="394">
        <v>11.4593</v>
      </c>
      <c r="O50" s="40"/>
      <c r="P50" s="16"/>
    </row>
    <row r="51" spans="1:16" s="6" customFormat="1" ht="9" customHeight="1">
      <c r="A51" s="3"/>
      <c r="B51" s="3"/>
      <c r="C51" s="3"/>
      <c r="D51" s="3"/>
      <c r="E51" s="3"/>
      <c r="F51" s="186"/>
      <c r="G51" s="186"/>
      <c r="H51" s="186"/>
      <c r="I51" s="186"/>
      <c r="J51" s="186"/>
      <c r="K51" s="186"/>
      <c r="L51" s="186"/>
      <c r="M51" s="186"/>
      <c r="N51" s="186"/>
      <c r="O51" s="40"/>
      <c r="P51" s="16"/>
    </row>
    <row r="52" spans="1:16" s="6" customFormat="1" ht="19.5" customHeight="1">
      <c r="A52" s="3"/>
      <c r="B52" s="3"/>
      <c r="C52" s="3" t="s">
        <v>396</v>
      </c>
      <c r="D52" s="3"/>
      <c r="E52" s="3"/>
      <c r="F52" s="186"/>
      <c r="G52" s="186"/>
      <c r="H52" s="186"/>
      <c r="I52" s="186"/>
      <c r="J52" s="186"/>
      <c r="K52" s="186"/>
      <c r="L52" s="186"/>
      <c r="M52" s="186"/>
      <c r="N52" s="186"/>
      <c r="O52" s="40"/>
      <c r="P52" s="16"/>
    </row>
    <row r="53" spans="1:16" s="6" customFormat="1" ht="6" customHeight="1">
      <c r="A53" s="3"/>
      <c r="B53" s="3"/>
      <c r="C53" s="3"/>
      <c r="D53" s="3"/>
      <c r="E53" s="3"/>
      <c r="F53" s="186"/>
      <c r="G53" s="186"/>
      <c r="H53" s="186"/>
      <c r="I53" s="186"/>
      <c r="J53" s="186"/>
      <c r="K53" s="186"/>
      <c r="L53" s="186"/>
      <c r="M53" s="186"/>
      <c r="N53" s="186"/>
      <c r="O53" s="40"/>
      <c r="P53" s="16"/>
    </row>
    <row r="54" spans="1:16" s="6" customFormat="1" ht="16.5" customHeight="1">
      <c r="A54" s="3"/>
      <c r="B54" s="3"/>
      <c r="C54" s="3"/>
      <c r="D54" s="3" t="s">
        <v>83</v>
      </c>
      <c r="E54" s="29"/>
      <c r="F54" s="186"/>
      <c r="G54" s="186"/>
      <c r="H54" s="186"/>
      <c r="I54" s="186"/>
      <c r="J54" s="186"/>
      <c r="K54" s="186"/>
      <c r="L54" s="186"/>
      <c r="M54" s="186"/>
      <c r="N54" s="186"/>
      <c r="O54" s="40"/>
      <c r="P54" s="16"/>
    </row>
    <row r="55" spans="1:16" s="6" customFormat="1" ht="15" customHeight="1">
      <c r="A55" s="3"/>
      <c r="B55" s="3"/>
      <c r="C55" s="3"/>
      <c r="D55" s="3" t="s">
        <v>359</v>
      </c>
      <c r="E55" s="29"/>
      <c r="F55" s="186">
        <v>14.3397</v>
      </c>
      <c r="G55" s="186">
        <v>13.3352</v>
      </c>
      <c r="H55" s="186">
        <v>16.7227</v>
      </c>
      <c r="I55" s="186">
        <v>20.055</v>
      </c>
      <c r="J55" s="186">
        <v>21.401</v>
      </c>
      <c r="K55" s="186">
        <v>18.3114</v>
      </c>
      <c r="L55" s="186">
        <v>21.3821</v>
      </c>
      <c r="M55" s="186">
        <v>21.9172</v>
      </c>
      <c r="N55" s="371">
        <v>20.16</v>
      </c>
      <c r="O55" s="40"/>
      <c r="P55" s="16"/>
    </row>
    <row r="56" spans="1:16" s="6" customFormat="1" ht="6" customHeight="1">
      <c r="A56" s="3"/>
      <c r="B56" s="3"/>
      <c r="C56" s="3"/>
      <c r="D56" s="3"/>
      <c r="E56" s="29"/>
      <c r="F56" s="186"/>
      <c r="G56" s="186"/>
      <c r="H56" s="186"/>
      <c r="I56" s="186"/>
      <c r="J56" s="186"/>
      <c r="K56" s="186"/>
      <c r="L56" s="186"/>
      <c r="M56" s="186"/>
      <c r="N56" s="371"/>
      <c r="O56" s="40"/>
      <c r="P56" s="16"/>
    </row>
    <row r="57" spans="1:19" s="18" customFormat="1" ht="17.25" customHeight="1">
      <c r="A57" s="3"/>
      <c r="B57" s="3"/>
      <c r="C57" s="3"/>
      <c r="D57" s="3" t="s">
        <v>106</v>
      </c>
      <c r="E57" s="3"/>
      <c r="F57" s="189"/>
      <c r="G57" s="189"/>
      <c r="H57" s="189"/>
      <c r="I57" s="189"/>
      <c r="J57" s="189"/>
      <c r="K57" s="189"/>
      <c r="L57" s="189"/>
      <c r="M57" s="189"/>
      <c r="N57" s="395"/>
      <c r="S57" s="33"/>
    </row>
    <row r="58" spans="1:19" s="18" customFormat="1" ht="15" customHeight="1">
      <c r="A58" s="221"/>
      <c r="B58" s="221"/>
      <c r="C58" s="221"/>
      <c r="D58" s="221" t="s">
        <v>360</v>
      </c>
      <c r="E58" s="221"/>
      <c r="F58" s="227">
        <v>8.939</v>
      </c>
      <c r="G58" s="227">
        <v>8.1618</v>
      </c>
      <c r="H58" s="227">
        <v>10.8757</v>
      </c>
      <c r="I58" s="227">
        <v>14.1634</v>
      </c>
      <c r="J58" s="227">
        <v>14.9613</v>
      </c>
      <c r="K58" s="227">
        <v>12.5454</v>
      </c>
      <c r="L58" s="227">
        <v>14.3351</v>
      </c>
      <c r="M58" s="227">
        <v>16.0998</v>
      </c>
      <c r="N58" s="389">
        <v>19.7211</v>
      </c>
      <c r="S58" s="33"/>
    </row>
    <row r="59" spans="1:19" s="18" customFormat="1" ht="6" customHeight="1">
      <c r="A59" s="3"/>
      <c r="B59" s="3"/>
      <c r="C59" s="3"/>
      <c r="D59" s="3"/>
      <c r="E59" s="3"/>
      <c r="F59" s="189"/>
      <c r="G59" s="189"/>
      <c r="H59" s="189"/>
      <c r="I59" s="189"/>
      <c r="J59" s="189"/>
      <c r="K59" s="189"/>
      <c r="L59" s="189"/>
      <c r="M59" s="189"/>
      <c r="N59" s="395"/>
      <c r="S59" s="33"/>
    </row>
    <row r="60" spans="1:19" s="18" customFormat="1" ht="15.75">
      <c r="A60" s="3"/>
      <c r="B60" s="3"/>
      <c r="C60" s="3"/>
      <c r="D60" s="3" t="s">
        <v>107</v>
      </c>
      <c r="E60" s="29"/>
      <c r="F60" s="189"/>
      <c r="G60" s="189"/>
      <c r="H60" s="189"/>
      <c r="I60" s="189"/>
      <c r="J60" s="189"/>
      <c r="K60" s="189"/>
      <c r="L60" s="189"/>
      <c r="M60" s="189"/>
      <c r="N60" s="395"/>
      <c r="S60" s="33"/>
    </row>
    <row r="61" spans="1:19" s="18" customFormat="1" ht="15" customHeight="1">
      <c r="A61" s="3"/>
      <c r="B61" s="3"/>
      <c r="C61" s="3"/>
      <c r="D61" s="3" t="s">
        <v>361</v>
      </c>
      <c r="E61" s="29"/>
      <c r="F61" s="189">
        <v>0.0837</v>
      </c>
      <c r="G61" s="189">
        <v>0.07</v>
      </c>
      <c r="H61" s="189">
        <v>0.0876</v>
      </c>
      <c r="I61" s="189">
        <v>0.1051</v>
      </c>
      <c r="J61" s="189">
        <v>0.1074</v>
      </c>
      <c r="K61" s="189">
        <v>0.0901</v>
      </c>
      <c r="L61" s="189">
        <v>0.0921</v>
      </c>
      <c r="M61" s="189">
        <v>0.0992</v>
      </c>
      <c r="N61" s="395">
        <v>0.1549</v>
      </c>
      <c r="S61" s="33"/>
    </row>
    <row r="62" spans="1:19" s="18" customFormat="1" ht="11.25" customHeight="1">
      <c r="A62" s="3"/>
      <c r="B62" s="3"/>
      <c r="C62" s="3"/>
      <c r="D62" s="3"/>
      <c r="E62" s="29"/>
      <c r="F62" s="189"/>
      <c r="G62" s="189"/>
      <c r="H62" s="189"/>
      <c r="I62" s="189"/>
      <c r="J62" s="189"/>
      <c r="K62" s="189"/>
      <c r="L62" s="189"/>
      <c r="M62" s="189"/>
      <c r="N62" s="189"/>
      <c r="S62" s="33"/>
    </row>
    <row r="63" spans="1:19" s="18" customFormat="1" ht="17.25" customHeight="1">
      <c r="A63" s="3"/>
      <c r="B63" s="3" t="s">
        <v>108</v>
      </c>
      <c r="C63" s="29"/>
      <c r="D63" s="29"/>
      <c r="E63" s="29"/>
      <c r="F63" s="189"/>
      <c r="G63" s="189"/>
      <c r="H63" s="189"/>
      <c r="I63" s="189"/>
      <c r="J63" s="189"/>
      <c r="K63" s="189"/>
      <c r="L63" s="189"/>
      <c r="M63" s="189"/>
      <c r="N63" s="189"/>
      <c r="S63" s="33"/>
    </row>
    <row r="64" spans="1:19" s="18" customFormat="1" ht="8.25" customHeight="1">
      <c r="A64" s="3"/>
      <c r="B64" s="3"/>
      <c r="C64" s="29"/>
      <c r="D64" s="29"/>
      <c r="E64" s="29"/>
      <c r="F64" s="189"/>
      <c r="G64" s="189"/>
      <c r="H64" s="189"/>
      <c r="I64" s="189"/>
      <c r="J64" s="189"/>
      <c r="K64" s="189"/>
      <c r="L64" s="189"/>
      <c r="M64" s="189"/>
      <c r="N64" s="189"/>
      <c r="S64" s="33"/>
    </row>
    <row r="65" spans="1:19" s="18" customFormat="1" ht="15.75">
      <c r="A65" s="3"/>
      <c r="B65" s="3"/>
      <c r="C65" s="29" t="s">
        <v>397</v>
      </c>
      <c r="D65" s="29"/>
      <c r="E65" s="29"/>
      <c r="F65" s="189"/>
      <c r="G65" s="189"/>
      <c r="H65" s="189"/>
      <c r="I65" s="189"/>
      <c r="J65" s="189"/>
      <c r="K65" s="189"/>
      <c r="L65" s="189"/>
      <c r="M65" s="189"/>
      <c r="N65" s="189"/>
      <c r="S65" s="33"/>
    </row>
    <row r="66" spans="1:19" s="18" customFormat="1" ht="9" customHeight="1">
      <c r="A66" s="3"/>
      <c r="B66" s="3"/>
      <c r="C66" s="29"/>
      <c r="D66" s="29"/>
      <c r="E66" s="29"/>
      <c r="F66" s="189"/>
      <c r="G66" s="189"/>
      <c r="H66" s="189"/>
      <c r="I66" s="189"/>
      <c r="J66" s="189"/>
      <c r="K66" s="189"/>
      <c r="L66" s="189"/>
      <c r="M66" s="189"/>
      <c r="N66" s="189"/>
      <c r="S66" s="33"/>
    </row>
    <row r="67" spans="1:19" s="18" customFormat="1" ht="15" customHeight="1">
      <c r="A67" s="3"/>
      <c r="B67" s="3"/>
      <c r="C67" s="3"/>
      <c r="D67" s="3" t="s">
        <v>308</v>
      </c>
      <c r="E67" s="29"/>
      <c r="F67" s="189"/>
      <c r="G67" s="189"/>
      <c r="H67" s="189"/>
      <c r="I67" s="189"/>
      <c r="J67" s="189"/>
      <c r="K67" s="189"/>
      <c r="L67" s="189"/>
      <c r="M67" s="189"/>
      <c r="N67" s="189"/>
      <c r="S67" s="33"/>
    </row>
    <row r="68" spans="1:19" s="18" customFormat="1" ht="5.25" customHeight="1">
      <c r="A68" s="3"/>
      <c r="B68" s="3"/>
      <c r="C68" s="3"/>
      <c r="D68" s="3"/>
      <c r="E68" s="29"/>
      <c r="F68" s="189"/>
      <c r="G68" s="189"/>
      <c r="H68" s="189"/>
      <c r="I68" s="189"/>
      <c r="J68" s="189"/>
      <c r="K68" s="189"/>
      <c r="L68" s="189"/>
      <c r="M68" s="189"/>
      <c r="N68" s="189"/>
      <c r="S68" s="33"/>
    </row>
    <row r="69" spans="1:19" s="18" customFormat="1" ht="16.5" customHeight="1">
      <c r="A69" s="3"/>
      <c r="B69" s="3"/>
      <c r="C69" s="3"/>
      <c r="D69" s="3"/>
      <c r="E69" s="3" t="s">
        <v>510</v>
      </c>
      <c r="F69" s="189"/>
      <c r="G69" s="189"/>
      <c r="H69" s="189"/>
      <c r="I69" s="189"/>
      <c r="J69" s="189"/>
      <c r="K69" s="189"/>
      <c r="L69" s="189"/>
      <c r="M69" s="189"/>
      <c r="N69" s="189"/>
      <c r="S69" s="33"/>
    </row>
    <row r="70" spans="1:19" s="18" customFormat="1" ht="15.75">
      <c r="A70" s="221"/>
      <c r="B70" s="221"/>
      <c r="C70" s="221"/>
      <c r="D70" s="221"/>
      <c r="E70" s="221" t="s">
        <v>349</v>
      </c>
      <c r="F70" s="227">
        <v>2659</v>
      </c>
      <c r="G70" s="227">
        <v>2640</v>
      </c>
      <c r="H70" s="227">
        <v>3540</v>
      </c>
      <c r="I70" s="227">
        <v>4650</v>
      </c>
      <c r="J70" s="227">
        <v>5160</v>
      </c>
      <c r="K70" s="227">
        <v>5640</v>
      </c>
      <c r="L70" s="227">
        <v>7050</v>
      </c>
      <c r="M70" s="227">
        <v>9000</v>
      </c>
      <c r="N70" s="227">
        <v>11400</v>
      </c>
      <c r="S70" s="33"/>
    </row>
    <row r="71" spans="1:19" s="18" customFormat="1" ht="19.5" customHeight="1">
      <c r="A71" s="3"/>
      <c r="B71" s="3"/>
      <c r="C71" s="3"/>
      <c r="D71" s="3"/>
      <c r="E71" s="3" t="s">
        <v>511</v>
      </c>
      <c r="F71" s="189"/>
      <c r="G71" s="189"/>
      <c r="H71" s="189"/>
      <c r="I71" s="189"/>
      <c r="J71" s="189"/>
      <c r="K71" s="189"/>
      <c r="L71" s="189"/>
      <c r="M71" s="189"/>
      <c r="N71" s="189"/>
      <c r="S71" s="33"/>
    </row>
    <row r="72" spans="1:19" s="18" customFormat="1" ht="15.75">
      <c r="A72" s="3"/>
      <c r="B72" s="3"/>
      <c r="C72" s="3"/>
      <c r="D72" s="3"/>
      <c r="E72" s="3" t="s">
        <v>362</v>
      </c>
      <c r="F72" s="189">
        <v>273.9</v>
      </c>
      <c r="G72" s="189">
        <v>277.2</v>
      </c>
      <c r="H72" s="189">
        <v>346.8</v>
      </c>
      <c r="I72" s="189">
        <v>416.1</v>
      </c>
      <c r="J72" s="189">
        <v>437.9</v>
      </c>
      <c r="K72" s="189">
        <v>517</v>
      </c>
      <c r="L72" s="189">
        <v>633.5</v>
      </c>
      <c r="M72" s="189">
        <v>837</v>
      </c>
      <c r="N72" s="189">
        <v>872.45</v>
      </c>
      <c r="S72" s="33"/>
    </row>
    <row r="73" spans="1:19" s="18" customFormat="1" ht="19.5" customHeight="1">
      <c r="A73" s="3"/>
      <c r="B73" s="3"/>
      <c r="C73" s="3"/>
      <c r="D73" s="3"/>
      <c r="E73" s="3" t="s">
        <v>512</v>
      </c>
      <c r="F73" s="189"/>
      <c r="G73" s="189"/>
      <c r="H73" s="189"/>
      <c r="I73" s="189"/>
      <c r="J73" s="189"/>
      <c r="K73" s="189"/>
      <c r="L73" s="189"/>
      <c r="M73" s="189"/>
      <c r="N73" s="189"/>
      <c r="S73" s="33"/>
    </row>
    <row r="74" spans="1:19" s="18" customFormat="1" ht="15.75">
      <c r="A74" s="221"/>
      <c r="B74" s="221"/>
      <c r="C74" s="221"/>
      <c r="D74" s="221"/>
      <c r="E74" s="221" t="s">
        <v>362</v>
      </c>
      <c r="F74" s="227">
        <v>272.8</v>
      </c>
      <c r="G74" s="227">
        <v>277.1</v>
      </c>
      <c r="H74" s="227">
        <v>343.9</v>
      </c>
      <c r="I74" s="227">
        <v>415.95</v>
      </c>
      <c r="J74" s="227">
        <v>437.75</v>
      </c>
      <c r="K74" s="227">
        <v>516.4</v>
      </c>
      <c r="L74" s="227">
        <v>628.55</v>
      </c>
      <c r="M74" s="227">
        <v>828.6</v>
      </c>
      <c r="N74" s="227">
        <v>875.2</v>
      </c>
      <c r="S74" s="33"/>
    </row>
    <row r="75" spans="1:19" s="18" customFormat="1" ht="19.5" customHeight="1">
      <c r="A75" s="3"/>
      <c r="B75" s="3"/>
      <c r="C75" s="3"/>
      <c r="D75" s="3"/>
      <c r="E75" s="3" t="s">
        <v>513</v>
      </c>
      <c r="F75" s="189"/>
      <c r="G75" s="189"/>
      <c r="H75" s="189"/>
      <c r="I75" s="189"/>
      <c r="J75" s="189"/>
      <c r="K75" s="189"/>
      <c r="L75" s="189"/>
      <c r="M75" s="189"/>
      <c r="N75" s="189"/>
      <c r="S75" s="33"/>
    </row>
    <row r="76" spans="1:19" s="18" customFormat="1" ht="15.75">
      <c r="A76" s="3"/>
      <c r="B76" s="3"/>
      <c r="C76" s="3"/>
      <c r="D76" s="3"/>
      <c r="E76" s="3" t="s">
        <v>349</v>
      </c>
      <c r="F76" s="189">
        <v>3200</v>
      </c>
      <c r="G76" s="189">
        <v>3400</v>
      </c>
      <c r="H76" s="189">
        <v>4600</v>
      </c>
      <c r="I76" s="189">
        <v>5850</v>
      </c>
      <c r="J76" s="189">
        <v>6150</v>
      </c>
      <c r="K76" s="189">
        <v>6900</v>
      </c>
      <c r="L76" s="189">
        <v>8350</v>
      </c>
      <c r="M76" s="189">
        <v>11100</v>
      </c>
      <c r="N76" s="189">
        <v>14500</v>
      </c>
      <c r="S76" s="33"/>
    </row>
    <row r="77" spans="1:19" s="18" customFormat="1" ht="8.25" customHeight="1">
      <c r="A77" s="3"/>
      <c r="B77" s="3"/>
      <c r="C77" s="3"/>
      <c r="D77" s="3"/>
      <c r="E77" s="3"/>
      <c r="F77" s="189"/>
      <c r="G77" s="189"/>
      <c r="H77" s="189"/>
      <c r="I77" s="189"/>
      <c r="J77" s="189"/>
      <c r="K77" s="189"/>
      <c r="L77" s="189"/>
      <c r="M77" s="189"/>
      <c r="N77" s="189"/>
      <c r="S77" s="33"/>
    </row>
    <row r="78" spans="1:19" s="18" customFormat="1" ht="13.5" customHeight="1">
      <c r="A78" s="3"/>
      <c r="B78" s="3"/>
      <c r="C78" s="3"/>
      <c r="D78" s="3" t="s">
        <v>309</v>
      </c>
      <c r="E78" s="29"/>
      <c r="F78" s="189"/>
      <c r="G78" s="189"/>
      <c r="H78" s="189"/>
      <c r="I78" s="189"/>
      <c r="J78" s="189"/>
      <c r="K78" s="189"/>
      <c r="L78" s="189"/>
      <c r="M78" s="189"/>
      <c r="N78" s="189"/>
      <c r="S78" s="33"/>
    </row>
    <row r="79" spans="1:19" s="18" customFormat="1" ht="6" customHeight="1">
      <c r="A79" s="3"/>
      <c r="B79" s="3"/>
      <c r="C79" s="3"/>
      <c r="D79" s="3"/>
      <c r="E79" s="29"/>
      <c r="F79" s="189"/>
      <c r="G79" s="189"/>
      <c r="H79" s="189"/>
      <c r="I79" s="189"/>
      <c r="J79" s="189"/>
      <c r="K79" s="189"/>
      <c r="L79" s="189"/>
      <c r="M79" s="189"/>
      <c r="N79" s="189"/>
      <c r="S79" s="33"/>
    </row>
    <row r="80" spans="1:19" s="18" customFormat="1" ht="16.5" customHeight="1">
      <c r="A80" s="3"/>
      <c r="B80" s="3"/>
      <c r="C80" s="3"/>
      <c r="D80" s="3"/>
      <c r="E80" s="3" t="s">
        <v>510</v>
      </c>
      <c r="F80" s="189"/>
      <c r="G80" s="189"/>
      <c r="H80" s="189"/>
      <c r="I80" s="189"/>
      <c r="J80" s="189"/>
      <c r="K80" s="189"/>
      <c r="L80" s="189"/>
      <c r="M80" s="189"/>
      <c r="N80" s="189"/>
      <c r="S80" s="33"/>
    </row>
    <row r="81" spans="1:19" s="18" customFormat="1" ht="15.75">
      <c r="A81" s="221"/>
      <c r="B81" s="221"/>
      <c r="C81" s="221"/>
      <c r="D81" s="221"/>
      <c r="E81" s="221" t="s">
        <v>349</v>
      </c>
      <c r="F81" s="227">
        <v>52</v>
      </c>
      <c r="G81" s="227">
        <v>55</v>
      </c>
      <c r="H81" s="227">
        <v>65</v>
      </c>
      <c r="I81" s="227">
        <v>81</v>
      </c>
      <c r="J81" s="227">
        <v>100</v>
      </c>
      <c r="K81" s="227">
        <v>110</v>
      </c>
      <c r="L81" s="227">
        <v>160</v>
      </c>
      <c r="M81" s="227">
        <v>180</v>
      </c>
      <c r="N81" s="227">
        <v>170</v>
      </c>
      <c r="S81" s="33"/>
    </row>
    <row r="82" spans="1:19" s="18" customFormat="1" ht="18" customHeight="1">
      <c r="A82" s="3"/>
      <c r="B82" s="3"/>
      <c r="C82" s="3"/>
      <c r="D82" s="3"/>
      <c r="E82" s="3" t="s">
        <v>514</v>
      </c>
      <c r="F82" s="189"/>
      <c r="G82" s="189"/>
      <c r="H82" s="189"/>
      <c r="I82" s="189"/>
      <c r="J82" s="189"/>
      <c r="K82" s="189"/>
      <c r="L82" s="189"/>
      <c r="M82" s="189"/>
      <c r="N82" s="189"/>
      <c r="S82" s="33"/>
    </row>
    <row r="83" spans="1:19" s="18" customFormat="1" ht="15.75">
      <c r="A83" s="3"/>
      <c r="B83" s="3"/>
      <c r="C83" s="3"/>
      <c r="D83" s="3"/>
      <c r="E83" s="3" t="s">
        <v>362</v>
      </c>
      <c r="F83" s="189">
        <v>4.6</v>
      </c>
      <c r="G83" s="189">
        <v>4.54</v>
      </c>
      <c r="H83" s="189">
        <v>4.67</v>
      </c>
      <c r="I83" s="189">
        <v>5.91</v>
      </c>
      <c r="J83" s="189">
        <v>6.81</v>
      </c>
      <c r="K83" s="189">
        <v>8.59</v>
      </c>
      <c r="L83" s="189">
        <v>12.83</v>
      </c>
      <c r="M83" s="189">
        <v>14.82</v>
      </c>
      <c r="N83" s="189">
        <v>11.11</v>
      </c>
      <c r="S83" s="33"/>
    </row>
    <row r="84" spans="1:19" s="18" customFormat="1" ht="20.25" customHeight="1">
      <c r="A84" s="3"/>
      <c r="B84" s="3"/>
      <c r="C84" s="3"/>
      <c r="D84" s="3"/>
      <c r="E84" s="3" t="s">
        <v>515</v>
      </c>
      <c r="F84" s="189"/>
      <c r="G84" s="189"/>
      <c r="H84" s="189"/>
      <c r="I84" s="189"/>
      <c r="J84" s="189"/>
      <c r="K84" s="189"/>
      <c r="L84" s="189"/>
      <c r="M84" s="189"/>
      <c r="N84" s="189"/>
      <c r="S84" s="33"/>
    </row>
    <row r="85" spans="1:19" s="18" customFormat="1" ht="15.75">
      <c r="A85" s="221"/>
      <c r="B85" s="221"/>
      <c r="C85" s="221"/>
      <c r="D85" s="221"/>
      <c r="E85" s="221" t="s">
        <v>362</v>
      </c>
      <c r="F85" s="227">
        <v>4.6</v>
      </c>
      <c r="G85" s="227">
        <v>4.54</v>
      </c>
      <c r="H85" s="227">
        <v>4.67</v>
      </c>
      <c r="I85" s="227">
        <v>5.91</v>
      </c>
      <c r="J85" s="227">
        <v>6.84</v>
      </c>
      <c r="K85" s="227">
        <v>8.85</v>
      </c>
      <c r="L85" s="227">
        <v>12.87</v>
      </c>
      <c r="M85" s="227">
        <v>14.68</v>
      </c>
      <c r="N85" s="227">
        <v>11</v>
      </c>
      <c r="S85" s="33"/>
    </row>
    <row r="86" spans="1:19" s="18" customFormat="1" ht="7.5" customHeight="1">
      <c r="A86" s="3"/>
      <c r="B86" s="3"/>
      <c r="C86" s="3"/>
      <c r="D86" s="3"/>
      <c r="E86" s="3"/>
      <c r="F86" s="189"/>
      <c r="G86" s="189"/>
      <c r="H86" s="189"/>
      <c r="I86" s="189"/>
      <c r="J86" s="189"/>
      <c r="K86" s="189"/>
      <c r="L86" s="189"/>
      <c r="M86" s="189"/>
      <c r="N86" s="189"/>
      <c r="S86" s="33"/>
    </row>
    <row r="87" spans="1:19" s="18" customFormat="1" ht="16.5" customHeight="1">
      <c r="A87" s="3"/>
      <c r="B87" s="3"/>
      <c r="C87" s="3" t="s">
        <v>111</v>
      </c>
      <c r="D87" s="3"/>
      <c r="E87" s="3"/>
      <c r="F87" s="189"/>
      <c r="G87" s="189"/>
      <c r="H87" s="189"/>
      <c r="I87" s="189"/>
      <c r="J87" s="189"/>
      <c r="K87" s="189"/>
      <c r="L87" s="189"/>
      <c r="M87" s="189"/>
      <c r="N87" s="189"/>
      <c r="S87" s="33"/>
    </row>
    <row r="88" spans="1:19" s="18" customFormat="1" ht="15.75">
      <c r="A88" s="3"/>
      <c r="B88" s="3"/>
      <c r="C88" s="3" t="s">
        <v>398</v>
      </c>
      <c r="D88" s="3"/>
      <c r="E88" s="3"/>
      <c r="F88" s="189"/>
      <c r="G88" s="189"/>
      <c r="H88" s="189"/>
      <c r="I88" s="189"/>
      <c r="J88" s="189"/>
      <c r="K88" s="189"/>
      <c r="L88" s="189"/>
      <c r="M88" s="189"/>
      <c r="N88" s="189"/>
      <c r="S88" s="33"/>
    </row>
    <row r="89" spans="1:19" s="18" customFormat="1" ht="6" customHeight="1">
      <c r="A89" s="3"/>
      <c r="B89" s="3"/>
      <c r="C89" s="3"/>
      <c r="D89" s="3"/>
      <c r="E89" s="3"/>
      <c r="F89" s="189"/>
      <c r="G89" s="189"/>
      <c r="H89" s="189"/>
      <c r="I89" s="189"/>
      <c r="J89" s="189"/>
      <c r="K89" s="189"/>
      <c r="L89" s="189"/>
      <c r="M89" s="189"/>
      <c r="N89" s="189"/>
      <c r="S89" s="33"/>
    </row>
    <row r="90" spans="1:19" s="18" customFormat="1" ht="16.5" customHeight="1">
      <c r="A90" s="3"/>
      <c r="B90" s="3"/>
      <c r="C90" s="3"/>
      <c r="D90" s="3" t="s">
        <v>123</v>
      </c>
      <c r="E90" s="3"/>
      <c r="F90" s="189">
        <v>16.15</v>
      </c>
      <c r="G90" s="189">
        <v>14.69</v>
      </c>
      <c r="H90" s="189">
        <v>25.91</v>
      </c>
      <c r="I90" s="189">
        <v>24.6</v>
      </c>
      <c r="J90" s="189">
        <v>26.98</v>
      </c>
      <c r="K90" s="189">
        <v>44</v>
      </c>
      <c r="L90" s="189">
        <v>46.51</v>
      </c>
      <c r="M90" s="189">
        <v>80.62</v>
      </c>
      <c r="N90" s="189">
        <v>28.45</v>
      </c>
      <c r="S90" s="33"/>
    </row>
    <row r="91" spans="1:19" s="18" customFormat="1" ht="19.5" customHeight="1">
      <c r="A91" s="221"/>
      <c r="B91" s="221"/>
      <c r="C91" s="221"/>
      <c r="D91" s="221" t="s">
        <v>124</v>
      </c>
      <c r="E91" s="221"/>
      <c r="F91" s="227">
        <v>22.66</v>
      </c>
      <c r="G91" s="227">
        <v>18.21</v>
      </c>
      <c r="H91" s="227">
        <v>30.07</v>
      </c>
      <c r="I91" s="227">
        <v>30.38</v>
      </c>
      <c r="J91" s="227">
        <v>34.9</v>
      </c>
      <c r="K91" s="227">
        <v>53.8</v>
      </c>
      <c r="L91" s="227">
        <v>54.76</v>
      </c>
      <c r="M91" s="227">
        <v>90.99</v>
      </c>
      <c r="N91" s="227">
        <v>34.03</v>
      </c>
      <c r="S91" s="33"/>
    </row>
    <row r="92" spans="1:19" s="18" customFormat="1" ht="19.5" customHeight="1">
      <c r="A92" s="3"/>
      <c r="B92" s="3"/>
      <c r="C92" s="3"/>
      <c r="D92" s="3" t="s">
        <v>125</v>
      </c>
      <c r="E92" s="3"/>
      <c r="F92" s="189">
        <v>24.05</v>
      </c>
      <c r="G92" s="189">
        <v>19.5</v>
      </c>
      <c r="H92" s="189">
        <v>31.17</v>
      </c>
      <c r="I92" s="189">
        <v>31.55</v>
      </c>
      <c r="J92" s="189">
        <v>40.77</v>
      </c>
      <c r="K92" s="189">
        <v>57.33</v>
      </c>
      <c r="L92" s="189">
        <v>59.34</v>
      </c>
      <c r="M92" s="189">
        <v>96.53</v>
      </c>
      <c r="N92" s="189">
        <v>39.67</v>
      </c>
      <c r="S92" s="33"/>
    </row>
    <row r="93" spans="1:19" s="18" customFormat="1" ht="16.5" customHeight="1">
      <c r="A93" s="221"/>
      <c r="B93" s="221"/>
      <c r="C93" s="221"/>
      <c r="D93" s="221" t="s">
        <v>126</v>
      </c>
      <c r="E93" s="221"/>
      <c r="F93" s="227">
        <v>18.98</v>
      </c>
      <c r="G93" s="227">
        <v>16.39</v>
      </c>
      <c r="H93" s="227">
        <v>27.78</v>
      </c>
      <c r="I93" s="227">
        <v>27.1</v>
      </c>
      <c r="J93" s="227">
        <v>31.53</v>
      </c>
      <c r="K93" s="227">
        <v>48.65</v>
      </c>
      <c r="L93" s="227">
        <v>50.85</v>
      </c>
      <c r="M93" s="227">
        <v>82.44</v>
      </c>
      <c r="N93" s="227">
        <v>30.38</v>
      </c>
      <c r="S93" s="33"/>
    </row>
    <row r="94" spans="1:19" s="18" customFormat="1" ht="9.75" customHeight="1">
      <c r="A94" s="3"/>
      <c r="B94" s="3"/>
      <c r="C94" s="3"/>
      <c r="D94" s="3"/>
      <c r="E94" s="3"/>
      <c r="F94" s="189"/>
      <c r="G94" s="189"/>
      <c r="H94" s="189"/>
      <c r="I94" s="189"/>
      <c r="J94" s="189"/>
      <c r="K94" s="189"/>
      <c r="L94" s="189"/>
      <c r="M94" s="189"/>
      <c r="N94" s="189"/>
      <c r="S94" s="33"/>
    </row>
    <row r="95" spans="1:19" s="18" customFormat="1" ht="16.5" customHeight="1">
      <c r="A95" s="3"/>
      <c r="C95" s="3" t="s">
        <v>414</v>
      </c>
      <c r="D95" s="3"/>
      <c r="E95" s="3"/>
      <c r="F95" s="189"/>
      <c r="G95" s="189"/>
      <c r="H95" s="189"/>
      <c r="I95" s="189"/>
      <c r="J95" s="189"/>
      <c r="K95" s="189"/>
      <c r="L95" s="189"/>
      <c r="M95" s="189"/>
      <c r="N95" s="189"/>
      <c r="S95" s="33"/>
    </row>
    <row r="96" spans="1:19" s="18" customFormat="1" ht="15.75">
      <c r="A96" s="3"/>
      <c r="C96" s="3" t="s">
        <v>399</v>
      </c>
      <c r="D96" s="3"/>
      <c r="E96" s="3"/>
      <c r="F96" s="189"/>
      <c r="G96" s="189"/>
      <c r="H96" s="189"/>
      <c r="I96" s="189"/>
      <c r="J96" s="189"/>
      <c r="K96" s="189"/>
      <c r="L96" s="189"/>
      <c r="M96" s="189"/>
      <c r="N96" s="189"/>
      <c r="S96" s="33"/>
    </row>
    <row r="97" spans="1:19" s="18" customFormat="1" ht="6" customHeight="1">
      <c r="A97" s="3"/>
      <c r="C97" s="3"/>
      <c r="D97" s="3"/>
      <c r="E97" s="3"/>
      <c r="F97" s="189"/>
      <c r="G97" s="189"/>
      <c r="H97" s="189"/>
      <c r="I97" s="189"/>
      <c r="J97" s="189"/>
      <c r="K97" s="189"/>
      <c r="L97" s="189"/>
      <c r="M97" s="189"/>
      <c r="N97" s="189"/>
      <c r="S97" s="33"/>
    </row>
    <row r="98" spans="1:19" s="18" customFormat="1" ht="16.5" customHeight="1">
      <c r="A98" s="3"/>
      <c r="B98" s="3"/>
      <c r="D98" s="3" t="s">
        <v>400</v>
      </c>
      <c r="E98" s="3"/>
      <c r="F98" s="186">
        <v>4600</v>
      </c>
      <c r="G98" s="186">
        <v>4290</v>
      </c>
      <c r="H98" s="186">
        <v>4460</v>
      </c>
      <c r="I98" s="186">
        <v>3450</v>
      </c>
      <c r="J98" s="186">
        <v>8170</v>
      </c>
      <c r="K98" s="186">
        <v>8240</v>
      </c>
      <c r="L98" s="186">
        <v>9940</v>
      </c>
      <c r="M98" s="186">
        <v>9413.09</v>
      </c>
      <c r="N98" s="186">
        <v>9910</v>
      </c>
      <c r="S98" s="33"/>
    </row>
    <row r="99" spans="1:19" s="18" customFormat="1" ht="19.5" customHeight="1">
      <c r="A99" s="221"/>
      <c r="B99" s="221"/>
      <c r="C99" s="228"/>
      <c r="D99" s="221" t="s">
        <v>122</v>
      </c>
      <c r="E99" s="221"/>
      <c r="F99" s="226">
        <v>1420</v>
      </c>
      <c r="G99" s="226">
        <v>1556.66</v>
      </c>
      <c r="H99" s="226">
        <v>1660</v>
      </c>
      <c r="I99" s="226">
        <v>1650</v>
      </c>
      <c r="J99" s="226">
        <v>1650</v>
      </c>
      <c r="K99" s="226">
        <v>1420</v>
      </c>
      <c r="L99" s="226">
        <v>1520</v>
      </c>
      <c r="M99" s="226">
        <v>1557.39</v>
      </c>
      <c r="N99" s="226">
        <v>1317.39</v>
      </c>
      <c r="S99" s="33"/>
    </row>
    <row r="100" spans="1:19" s="18" customFormat="1" ht="15.75">
      <c r="A100" s="3"/>
      <c r="B100" s="3"/>
      <c r="D100" s="3"/>
      <c r="E100" s="3"/>
      <c r="F100" s="115"/>
      <c r="G100" s="115"/>
      <c r="H100" s="115"/>
      <c r="I100" s="115"/>
      <c r="J100" s="115"/>
      <c r="K100" s="115"/>
      <c r="L100" s="115"/>
      <c r="M100" s="115"/>
      <c r="N100" s="115"/>
      <c r="S100" s="33"/>
    </row>
    <row r="101" spans="1:14" ht="24" customHeight="1">
      <c r="A101" s="44" t="s">
        <v>226</v>
      </c>
      <c r="B101" s="61"/>
      <c r="C101" s="61"/>
      <c r="D101" s="61"/>
      <c r="E101" s="61"/>
      <c r="F101" s="116"/>
      <c r="G101" s="116"/>
      <c r="H101" s="116"/>
      <c r="I101" s="117"/>
      <c r="J101" s="117"/>
      <c r="K101" s="117"/>
      <c r="L101" s="117"/>
      <c r="M101" s="117"/>
      <c r="N101" s="117"/>
    </row>
    <row r="102" ht="6" customHeight="1">
      <c r="A102" s="44"/>
    </row>
    <row r="103" spans="1:14" ht="18.75">
      <c r="A103" s="492"/>
      <c r="B103" s="492"/>
      <c r="C103" s="492"/>
      <c r="D103" s="492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</row>
  </sheetData>
  <sheetProtection/>
  <mergeCells count="11">
    <mergeCell ref="L4:L5"/>
    <mergeCell ref="M4:M5"/>
    <mergeCell ref="A103:N103"/>
    <mergeCell ref="A4:E5"/>
    <mergeCell ref="F4:F5"/>
    <mergeCell ref="N4:N5"/>
    <mergeCell ref="G4:G5"/>
    <mergeCell ref="H4:H5"/>
    <mergeCell ref="I4:I5"/>
    <mergeCell ref="J4:J5"/>
    <mergeCell ref="K4:K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Sans,Normal"&amp;22 &amp;24 18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130"/>
  <sheetViews>
    <sheetView showGridLines="0" view="pageBreakPreview" zoomScale="60" zoomScaleNormal="60" zoomScalePageLayoutView="0" workbookViewId="0" topLeftCell="A61">
      <selection activeCell="E2" sqref="E2"/>
    </sheetView>
  </sheetViews>
  <sheetFormatPr defaultColWidth="9.77734375" defaultRowHeight="15.75"/>
  <cols>
    <col min="1" max="4" width="2.77734375" style="1" customWidth="1"/>
    <col min="5" max="5" width="49.99609375" style="1" customWidth="1"/>
    <col min="6" max="14" width="15.21484375" style="1" customWidth="1"/>
    <col min="15" max="16384" width="9.77734375" style="1" customWidth="1"/>
  </cols>
  <sheetData>
    <row r="1" spans="1:14" ht="21" customHeight="1">
      <c r="A1" s="277" t="s">
        <v>424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254" t="s">
        <v>175</v>
      </c>
    </row>
    <row r="2" spans="1:14" ht="21" customHeight="1">
      <c r="A2" s="253" t="s">
        <v>482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20" ht="15" customHeight="1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2"/>
      <c r="P3" s="2"/>
      <c r="Q3" s="2"/>
      <c r="R3" s="2"/>
      <c r="S3" s="2"/>
      <c r="T3" s="2"/>
    </row>
    <row r="4" spans="1:20" ht="24.75" customHeight="1">
      <c r="A4" s="483" t="s">
        <v>192</v>
      </c>
      <c r="B4" s="489"/>
      <c r="C4" s="489"/>
      <c r="D4" s="489"/>
      <c r="E4" s="489"/>
      <c r="F4" s="497">
        <v>2000</v>
      </c>
      <c r="G4" s="497">
        <v>2001</v>
      </c>
      <c r="H4" s="497">
        <v>2002</v>
      </c>
      <c r="I4" s="497">
        <v>2003</v>
      </c>
      <c r="J4" s="497">
        <v>2004</v>
      </c>
      <c r="K4" s="497">
        <v>2005</v>
      </c>
      <c r="L4" s="485">
        <v>2006</v>
      </c>
      <c r="M4" s="485">
        <v>2007</v>
      </c>
      <c r="N4" s="485" t="s">
        <v>484</v>
      </c>
      <c r="O4" s="2"/>
      <c r="P4" s="2"/>
      <c r="Q4" s="2"/>
      <c r="R4" s="2"/>
      <c r="S4" s="2"/>
      <c r="T4" s="2"/>
    </row>
    <row r="5" spans="1:20" ht="24.75" customHeight="1">
      <c r="A5" s="490"/>
      <c r="B5" s="490"/>
      <c r="C5" s="490"/>
      <c r="D5" s="490"/>
      <c r="E5" s="490"/>
      <c r="F5" s="499"/>
      <c r="G5" s="499"/>
      <c r="H5" s="499"/>
      <c r="I5" s="499"/>
      <c r="J5" s="498"/>
      <c r="K5" s="498"/>
      <c r="L5" s="481"/>
      <c r="M5" s="481"/>
      <c r="N5" s="481"/>
      <c r="O5" s="2"/>
      <c r="P5" s="2"/>
      <c r="Q5" s="2"/>
      <c r="R5" s="2"/>
      <c r="S5" s="2"/>
      <c r="T5" s="2"/>
    </row>
    <row r="6" spans="1:20" ht="15.75">
      <c r="A6" s="2"/>
      <c r="B6" s="2"/>
      <c r="C6" s="2"/>
      <c r="D6" s="2"/>
      <c r="E6" s="2"/>
      <c r="F6" s="76"/>
      <c r="G6" s="76"/>
      <c r="H6" s="7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9" s="18" customFormat="1" ht="16.5" customHeight="1">
      <c r="A7" s="3"/>
      <c r="B7" s="3"/>
      <c r="C7" s="3" t="s">
        <v>401</v>
      </c>
      <c r="D7" s="3"/>
      <c r="E7" s="3"/>
      <c r="F7" s="115"/>
      <c r="G7" s="115"/>
      <c r="H7" s="115"/>
      <c r="I7" s="115"/>
      <c r="J7" s="115"/>
      <c r="K7" s="115"/>
      <c r="L7" s="115"/>
      <c r="M7" s="115"/>
      <c r="N7" s="115"/>
      <c r="S7" s="33"/>
    </row>
    <row r="8" spans="1:19" s="18" customFormat="1" ht="15.75">
      <c r="A8" s="3"/>
      <c r="B8" s="3"/>
      <c r="C8" s="3" t="s">
        <v>402</v>
      </c>
      <c r="D8" s="3"/>
      <c r="E8" s="3"/>
      <c r="F8" s="115"/>
      <c r="G8" s="115"/>
      <c r="H8" s="115"/>
      <c r="I8" s="115"/>
      <c r="J8" s="115"/>
      <c r="K8" s="115"/>
      <c r="L8" s="115"/>
      <c r="M8" s="115"/>
      <c r="N8" s="115"/>
      <c r="S8" s="33"/>
    </row>
    <row r="9" spans="1:19" s="18" customFormat="1" ht="6" customHeight="1">
      <c r="A9" s="3"/>
      <c r="B9" s="3"/>
      <c r="D9" s="3"/>
      <c r="E9" s="3"/>
      <c r="F9" s="115"/>
      <c r="G9" s="115"/>
      <c r="H9" s="115"/>
      <c r="I9" s="115"/>
      <c r="J9" s="115"/>
      <c r="K9" s="115"/>
      <c r="L9" s="115"/>
      <c r="M9" s="115"/>
      <c r="N9" s="115"/>
      <c r="S9" s="33"/>
    </row>
    <row r="10" spans="1:19" s="18" customFormat="1" ht="16.5" customHeight="1">
      <c r="A10" s="221"/>
      <c r="B10" s="221"/>
      <c r="C10" s="221"/>
      <c r="D10" s="221" t="s">
        <v>109</v>
      </c>
      <c r="E10" s="221"/>
      <c r="F10" s="240">
        <v>1.263215859030837</v>
      </c>
      <c r="G10" s="240">
        <v>1.07</v>
      </c>
      <c r="H10" s="240">
        <v>1.2136563876651982</v>
      </c>
      <c r="I10" s="240">
        <v>1.2</v>
      </c>
      <c r="J10" s="240">
        <v>2.34</v>
      </c>
      <c r="K10" s="240">
        <v>2.4890319</v>
      </c>
      <c r="L10" s="240">
        <v>2.81</v>
      </c>
      <c r="M10" s="240">
        <v>2.91</v>
      </c>
      <c r="N10" s="396">
        <v>2.37</v>
      </c>
      <c r="S10" s="33"/>
    </row>
    <row r="11" spans="1:19" s="18" customFormat="1" ht="19.5" customHeight="1">
      <c r="A11" s="3"/>
      <c r="B11" s="3"/>
      <c r="C11" s="3"/>
      <c r="D11" s="3" t="s">
        <v>110</v>
      </c>
      <c r="E11" s="3"/>
      <c r="F11" s="167">
        <v>0.23348017621145373</v>
      </c>
      <c r="G11" s="167">
        <v>0.17533039647577092</v>
      </c>
      <c r="H11" s="167">
        <v>0.186784140969163</v>
      </c>
      <c r="I11" s="130">
        <v>0.14</v>
      </c>
      <c r="J11" s="130">
        <v>0.23</v>
      </c>
      <c r="K11" s="130">
        <v>0.1329394</v>
      </c>
      <c r="L11" s="130">
        <v>0.2826</v>
      </c>
      <c r="M11" s="130">
        <v>0.29</v>
      </c>
      <c r="N11" s="397">
        <v>0.27</v>
      </c>
      <c r="S11" s="33"/>
    </row>
    <row r="12" spans="1:19" s="18" customFormat="1" ht="24" customHeight="1">
      <c r="A12" s="3"/>
      <c r="B12" s="3" t="s">
        <v>218</v>
      </c>
      <c r="C12" s="248"/>
      <c r="D12" s="248"/>
      <c r="E12" s="248"/>
      <c r="F12" s="180"/>
      <c r="G12" s="180"/>
      <c r="H12" s="180"/>
      <c r="I12" s="180"/>
      <c r="J12" s="180"/>
      <c r="K12" s="180"/>
      <c r="L12" s="180"/>
      <c r="M12" s="180"/>
      <c r="N12" s="180"/>
      <c r="S12" s="33"/>
    </row>
    <row r="13" spans="1:19" s="18" customFormat="1" ht="16.5" customHeight="1">
      <c r="A13" s="29"/>
      <c r="B13" s="29"/>
      <c r="C13" s="29" t="s">
        <v>112</v>
      </c>
      <c r="D13" s="3"/>
      <c r="E13" s="29"/>
      <c r="F13" s="130"/>
      <c r="G13" s="130"/>
      <c r="H13" s="130"/>
      <c r="I13" s="130"/>
      <c r="J13" s="130"/>
      <c r="K13" s="130"/>
      <c r="L13" s="130"/>
      <c r="M13" s="130"/>
      <c r="N13" s="130"/>
      <c r="S13" s="33"/>
    </row>
    <row r="14" spans="1:19" s="18" customFormat="1" ht="16.5" customHeight="1">
      <c r="A14" s="29"/>
      <c r="B14" s="29"/>
      <c r="C14" s="3" t="s">
        <v>357</v>
      </c>
      <c r="D14" s="3"/>
      <c r="E14" s="29"/>
      <c r="F14" s="130"/>
      <c r="G14" s="130"/>
      <c r="H14" s="130"/>
      <c r="I14" s="130"/>
      <c r="J14" s="130"/>
      <c r="K14" s="130"/>
      <c r="L14" s="130"/>
      <c r="M14" s="130"/>
      <c r="N14" s="130"/>
      <c r="S14" s="33"/>
    </row>
    <row r="15" spans="1:19" s="18" customFormat="1" ht="9.75" customHeight="1">
      <c r="A15" s="29"/>
      <c r="B15" s="29"/>
      <c r="C15" s="29"/>
      <c r="D15" s="3"/>
      <c r="E15" s="29"/>
      <c r="F15" s="130"/>
      <c r="G15" s="130"/>
      <c r="H15" s="130"/>
      <c r="I15" s="130"/>
      <c r="J15" s="130"/>
      <c r="K15" s="130"/>
      <c r="L15" s="130"/>
      <c r="M15" s="130"/>
      <c r="N15" s="130"/>
      <c r="S15" s="33"/>
    </row>
    <row r="16" spans="1:19" s="18" customFormat="1" ht="16.5" customHeight="1">
      <c r="A16" s="29"/>
      <c r="B16" s="29"/>
      <c r="C16" s="3"/>
      <c r="D16" s="3" t="s">
        <v>113</v>
      </c>
      <c r="E16" s="29"/>
      <c r="F16" s="130"/>
      <c r="G16" s="130"/>
      <c r="H16" s="130"/>
      <c r="I16" s="130"/>
      <c r="J16" s="130"/>
      <c r="K16" s="130"/>
      <c r="L16" s="130"/>
      <c r="M16" s="130"/>
      <c r="N16" s="130"/>
      <c r="S16" s="33"/>
    </row>
    <row r="17" spans="1:19" s="18" customFormat="1" ht="5.25" customHeight="1">
      <c r="A17" s="29"/>
      <c r="B17" s="29"/>
      <c r="C17" s="3"/>
      <c r="D17" s="3"/>
      <c r="E17" s="29"/>
      <c r="F17" s="130"/>
      <c r="G17" s="130"/>
      <c r="H17" s="130"/>
      <c r="I17" s="130"/>
      <c r="J17" s="130"/>
      <c r="K17" s="130"/>
      <c r="L17" s="130"/>
      <c r="M17" s="130"/>
      <c r="N17" s="130"/>
      <c r="S17" s="33"/>
    </row>
    <row r="18" spans="1:19" s="18" customFormat="1" ht="15.75" customHeight="1">
      <c r="A18" s="221"/>
      <c r="B18" s="217"/>
      <c r="C18" s="228"/>
      <c r="D18" s="217"/>
      <c r="E18" s="217" t="s">
        <v>463</v>
      </c>
      <c r="F18" s="240">
        <v>9.5</v>
      </c>
      <c r="G18" s="240">
        <v>4.84</v>
      </c>
      <c r="H18" s="240">
        <v>4.25</v>
      </c>
      <c r="I18" s="240">
        <v>4</v>
      </c>
      <c r="J18" s="240">
        <v>5.15</v>
      </c>
      <c r="K18" s="240">
        <v>7.15</v>
      </c>
      <c r="L18" s="240">
        <v>8.25</v>
      </c>
      <c r="M18" s="240">
        <v>7.33</v>
      </c>
      <c r="N18" s="396">
        <v>3.61</v>
      </c>
      <c r="S18" s="33"/>
    </row>
    <row r="19" spans="1:19" s="18" customFormat="1" ht="16.5" customHeight="1">
      <c r="A19" s="3"/>
      <c r="B19" s="29"/>
      <c r="D19" s="29"/>
      <c r="E19" s="29" t="s">
        <v>127</v>
      </c>
      <c r="F19" s="130">
        <v>6.4</v>
      </c>
      <c r="G19" s="130">
        <v>1.99</v>
      </c>
      <c r="H19" s="130">
        <v>1.42</v>
      </c>
      <c r="I19" s="130">
        <v>1.24</v>
      </c>
      <c r="J19" s="130">
        <v>2.71</v>
      </c>
      <c r="K19" s="130">
        <v>4.67</v>
      </c>
      <c r="L19" s="130">
        <v>5.35</v>
      </c>
      <c r="M19" s="130">
        <v>4.83</v>
      </c>
      <c r="N19" s="397">
        <v>2.18</v>
      </c>
      <c r="S19" s="33"/>
    </row>
    <row r="20" spans="1:19" s="18" customFormat="1" ht="9.75" customHeight="1">
      <c r="A20" s="3"/>
      <c r="B20" s="29"/>
      <c r="D20" s="29"/>
      <c r="E20" s="29"/>
      <c r="F20" s="130"/>
      <c r="G20" s="130"/>
      <c r="H20" s="130"/>
      <c r="I20" s="130"/>
      <c r="J20" s="130"/>
      <c r="K20" s="130"/>
      <c r="L20" s="130"/>
      <c r="M20" s="130"/>
      <c r="N20" s="130"/>
      <c r="S20" s="33"/>
    </row>
    <row r="21" spans="1:19" s="18" customFormat="1" ht="16.5" customHeight="1">
      <c r="A21" s="29"/>
      <c r="B21" s="29"/>
      <c r="C21" s="29" t="s">
        <v>114</v>
      </c>
      <c r="D21" s="3"/>
      <c r="E21" s="29"/>
      <c r="F21" s="130"/>
      <c r="G21" s="130"/>
      <c r="H21" s="130"/>
      <c r="I21" s="130"/>
      <c r="J21" s="130"/>
      <c r="K21" s="130"/>
      <c r="L21" s="130"/>
      <c r="M21" s="130"/>
      <c r="N21" s="130"/>
      <c r="S21" s="33"/>
    </row>
    <row r="22" spans="1:19" s="18" customFormat="1" ht="16.5" customHeight="1">
      <c r="A22" s="29"/>
      <c r="B22" s="29"/>
      <c r="C22" s="3" t="s">
        <v>357</v>
      </c>
      <c r="D22" s="3"/>
      <c r="E22" s="29"/>
      <c r="F22" s="130"/>
      <c r="G22" s="130"/>
      <c r="H22" s="130"/>
      <c r="I22" s="130"/>
      <c r="J22" s="130"/>
      <c r="K22" s="130"/>
      <c r="L22" s="130"/>
      <c r="M22" s="130"/>
      <c r="N22" s="130"/>
      <c r="S22" s="33"/>
    </row>
    <row r="23" spans="1:19" s="18" customFormat="1" ht="6" customHeight="1">
      <c r="A23" s="29"/>
      <c r="B23" s="29"/>
      <c r="C23" s="29"/>
      <c r="D23" s="3"/>
      <c r="E23" s="29"/>
      <c r="F23" s="130"/>
      <c r="G23" s="130"/>
      <c r="H23" s="130"/>
      <c r="I23" s="130"/>
      <c r="J23" s="130"/>
      <c r="K23" s="130"/>
      <c r="L23" s="130"/>
      <c r="M23" s="130"/>
      <c r="N23" s="130"/>
      <c r="S23" s="33"/>
    </row>
    <row r="24" spans="1:19" s="18" customFormat="1" ht="19.5" customHeight="1">
      <c r="A24" s="29"/>
      <c r="B24" s="29"/>
      <c r="C24" s="29"/>
      <c r="D24" s="29" t="s">
        <v>211</v>
      </c>
      <c r="E24" s="29"/>
      <c r="F24" s="130"/>
      <c r="G24" s="130"/>
      <c r="H24" s="130"/>
      <c r="I24" s="130"/>
      <c r="J24" s="130"/>
      <c r="K24" s="130"/>
      <c r="L24" s="130"/>
      <c r="M24" s="130"/>
      <c r="N24" s="130"/>
      <c r="S24" s="33"/>
    </row>
    <row r="25" spans="1:19" s="18" customFormat="1" ht="5.25" customHeight="1">
      <c r="A25" s="29"/>
      <c r="B25" s="29"/>
      <c r="C25" s="29"/>
      <c r="D25" s="29"/>
      <c r="E25" s="29"/>
      <c r="F25" s="130"/>
      <c r="G25" s="130"/>
      <c r="H25" s="130"/>
      <c r="I25" s="130"/>
      <c r="J25" s="130"/>
      <c r="K25" s="130"/>
      <c r="L25" s="130"/>
      <c r="M25" s="130"/>
      <c r="N25" s="130"/>
      <c r="S25" s="33"/>
    </row>
    <row r="26" spans="1:19" s="18" customFormat="1" ht="16.5" customHeight="1">
      <c r="A26" s="221"/>
      <c r="B26" s="217"/>
      <c r="C26" s="221"/>
      <c r="D26" s="221"/>
      <c r="E26" s="217" t="s">
        <v>128</v>
      </c>
      <c r="F26" s="240">
        <v>6.79</v>
      </c>
      <c r="G26" s="240">
        <v>2.85</v>
      </c>
      <c r="H26" s="240">
        <v>2.83</v>
      </c>
      <c r="I26" s="240">
        <v>1.84</v>
      </c>
      <c r="J26" s="240">
        <v>2.36</v>
      </c>
      <c r="K26" s="240">
        <v>2.59</v>
      </c>
      <c r="L26" s="240">
        <v>2.5</v>
      </c>
      <c r="M26" s="240">
        <v>2.33</v>
      </c>
      <c r="N26" s="396">
        <v>2.31</v>
      </c>
      <c r="S26" s="33"/>
    </row>
    <row r="27" spans="1:19" s="18" customFormat="1" ht="18.75" customHeight="1">
      <c r="A27" s="3"/>
      <c r="B27" s="29"/>
      <c r="C27" s="3"/>
      <c r="D27" s="3"/>
      <c r="E27" s="29" t="s">
        <v>129</v>
      </c>
      <c r="F27" s="130">
        <v>7.17</v>
      </c>
      <c r="G27" s="130">
        <v>3.2</v>
      </c>
      <c r="H27" s="130">
        <v>2.84</v>
      </c>
      <c r="I27" s="130">
        <v>2.12</v>
      </c>
      <c r="J27" s="130">
        <v>3.05</v>
      </c>
      <c r="K27" s="130">
        <v>2.62</v>
      </c>
      <c r="L27" s="130">
        <v>2.3</v>
      </c>
      <c r="M27" s="130">
        <v>2.33</v>
      </c>
      <c r="N27" s="397">
        <v>2.42</v>
      </c>
      <c r="S27" s="33"/>
    </row>
    <row r="28" spans="1:19" s="18" customFormat="1" ht="16.5" customHeight="1">
      <c r="A28" s="221"/>
      <c r="B28" s="217"/>
      <c r="C28" s="221"/>
      <c r="D28" s="221"/>
      <c r="E28" s="217" t="s">
        <v>130</v>
      </c>
      <c r="F28" s="240">
        <v>7.37</v>
      </c>
      <c r="G28" s="240">
        <v>3.52</v>
      </c>
      <c r="H28" s="240">
        <v>2.97</v>
      </c>
      <c r="I28" s="240">
        <v>2.26</v>
      </c>
      <c r="J28" s="240">
        <v>3.01</v>
      </c>
      <c r="K28" s="240">
        <v>2.57</v>
      </c>
      <c r="L28" s="240">
        <v>2.33</v>
      </c>
      <c r="M28" s="240">
        <v>2.49</v>
      </c>
      <c r="N28" s="396">
        <v>2.56</v>
      </c>
      <c r="S28" s="33"/>
    </row>
    <row r="29" spans="1:19" s="18" customFormat="1" ht="9.75" customHeight="1">
      <c r="A29" s="3"/>
      <c r="B29" s="29"/>
      <c r="C29" s="3"/>
      <c r="D29" s="3"/>
      <c r="E29" s="29"/>
      <c r="F29" s="130"/>
      <c r="G29" s="130"/>
      <c r="H29" s="130"/>
      <c r="I29" s="130"/>
      <c r="J29" s="130"/>
      <c r="K29" s="130"/>
      <c r="L29" s="130"/>
      <c r="M29" s="130"/>
      <c r="N29" s="130"/>
      <c r="S29" s="33"/>
    </row>
    <row r="30" spans="1:19" s="18" customFormat="1" ht="16.5" customHeight="1">
      <c r="A30" s="29"/>
      <c r="B30" s="3"/>
      <c r="C30" s="29"/>
      <c r="D30" s="29" t="s">
        <v>115</v>
      </c>
      <c r="E30" s="29"/>
      <c r="F30" s="130"/>
      <c r="G30" s="130"/>
      <c r="H30" s="130"/>
      <c r="I30" s="130"/>
      <c r="J30" s="130"/>
      <c r="K30" s="130"/>
      <c r="L30" s="130"/>
      <c r="M30" s="130"/>
      <c r="N30" s="130"/>
      <c r="S30" s="33"/>
    </row>
    <row r="31" spans="1:19" s="18" customFormat="1" ht="5.25" customHeight="1">
      <c r="A31" s="29"/>
      <c r="B31" s="3"/>
      <c r="C31" s="29"/>
      <c r="D31" s="29"/>
      <c r="E31" s="29"/>
      <c r="F31" s="130"/>
      <c r="G31" s="130"/>
      <c r="H31" s="130"/>
      <c r="I31" s="130"/>
      <c r="J31" s="130"/>
      <c r="K31" s="130"/>
      <c r="L31" s="130"/>
      <c r="M31" s="130"/>
      <c r="N31" s="130"/>
      <c r="S31" s="33"/>
    </row>
    <row r="32" spans="1:19" s="18" customFormat="1" ht="16.5" customHeight="1">
      <c r="A32" s="3"/>
      <c r="B32" s="29"/>
      <c r="C32" s="3"/>
      <c r="D32" s="3"/>
      <c r="E32" s="29" t="s">
        <v>0</v>
      </c>
      <c r="F32" s="130">
        <v>7.17</v>
      </c>
      <c r="G32" s="130">
        <v>2.34</v>
      </c>
      <c r="H32" s="130">
        <v>2.38</v>
      </c>
      <c r="I32" s="130">
        <v>1.85</v>
      </c>
      <c r="J32" s="130">
        <v>2.51</v>
      </c>
      <c r="K32" s="130">
        <v>2.29</v>
      </c>
      <c r="L32" s="130">
        <v>1.92</v>
      </c>
      <c r="M32" s="130">
        <v>2.18</v>
      </c>
      <c r="N32" s="397">
        <v>2.24</v>
      </c>
      <c r="S32" s="33"/>
    </row>
    <row r="33" spans="1:19" s="18" customFormat="1" ht="19.5" customHeight="1">
      <c r="A33" s="221"/>
      <c r="B33" s="217"/>
      <c r="C33" s="221"/>
      <c r="D33" s="221"/>
      <c r="E33" s="217" t="s">
        <v>1</v>
      </c>
      <c r="F33" s="240">
        <v>7.46</v>
      </c>
      <c r="G33" s="240">
        <v>3.11</v>
      </c>
      <c r="H33" s="240">
        <v>2.6</v>
      </c>
      <c r="I33" s="240">
        <v>2</v>
      </c>
      <c r="J33" s="240">
        <v>2.94</v>
      </c>
      <c r="K33" s="240">
        <v>2.74</v>
      </c>
      <c r="L33" s="240">
        <v>2.25</v>
      </c>
      <c r="M33" s="240">
        <v>2.38</v>
      </c>
      <c r="N33" s="396">
        <v>2.64</v>
      </c>
      <c r="S33" s="33"/>
    </row>
    <row r="34" spans="1:19" s="18" customFormat="1" ht="18" customHeight="1">
      <c r="A34" s="3"/>
      <c r="B34" s="29"/>
      <c r="C34" s="3"/>
      <c r="D34" s="3"/>
      <c r="E34" s="29" t="s">
        <v>2</v>
      </c>
      <c r="F34" s="130">
        <v>7.71</v>
      </c>
      <c r="G34" s="130">
        <v>3.67</v>
      </c>
      <c r="H34" s="130">
        <v>2.85</v>
      </c>
      <c r="I34" s="130">
        <v>2.09</v>
      </c>
      <c r="J34" s="130">
        <v>2.95</v>
      </c>
      <c r="K34" s="130">
        <v>2.82</v>
      </c>
      <c r="L34" s="130">
        <v>2.3</v>
      </c>
      <c r="M34" s="130">
        <v>2.41</v>
      </c>
      <c r="N34" s="397">
        <v>2.65</v>
      </c>
      <c r="S34" s="33"/>
    </row>
    <row r="35" spans="1:19" s="18" customFormat="1" ht="4.5" customHeight="1">
      <c r="A35" s="3"/>
      <c r="B35" s="29"/>
      <c r="C35" s="3"/>
      <c r="D35" s="3"/>
      <c r="E35" s="29"/>
      <c r="F35" s="130"/>
      <c r="G35" s="130"/>
      <c r="H35" s="130"/>
      <c r="I35" s="130"/>
      <c r="J35" s="130"/>
      <c r="K35" s="130"/>
      <c r="L35" s="130"/>
      <c r="M35" s="130"/>
      <c r="N35" s="130"/>
      <c r="S35" s="33"/>
    </row>
    <row r="36" spans="1:19" s="18" customFormat="1" ht="16.5" customHeight="1">
      <c r="A36" s="217"/>
      <c r="B36" s="217"/>
      <c r="C36" s="217"/>
      <c r="D36" s="217" t="s">
        <v>116</v>
      </c>
      <c r="E36" s="217"/>
      <c r="F36" s="240">
        <v>17.59</v>
      </c>
      <c r="G36" s="240">
        <v>6.75</v>
      </c>
      <c r="H36" s="240">
        <v>6.98</v>
      </c>
      <c r="I36" s="240">
        <v>6.04</v>
      </c>
      <c r="J36" s="240">
        <v>8.61</v>
      </c>
      <c r="K36" s="240">
        <v>8.02</v>
      </c>
      <c r="L36" s="240">
        <v>7.02</v>
      </c>
      <c r="M36" s="240">
        <v>7.44</v>
      </c>
      <c r="N36" s="396">
        <v>8.02</v>
      </c>
      <c r="S36" s="33"/>
    </row>
    <row r="37" spans="1:19" s="18" customFormat="1" ht="19.5" customHeight="1">
      <c r="A37" s="29"/>
      <c r="B37" s="29"/>
      <c r="C37" s="29"/>
      <c r="D37" s="29" t="s">
        <v>465</v>
      </c>
      <c r="E37" s="29"/>
      <c r="F37" s="130">
        <v>18.08</v>
      </c>
      <c r="G37" s="130">
        <v>7.73</v>
      </c>
      <c r="H37" s="130">
        <v>8.47</v>
      </c>
      <c r="I37" s="130">
        <v>6.63</v>
      </c>
      <c r="J37" s="130">
        <v>9.01</v>
      </c>
      <c r="K37" s="130">
        <v>9.64</v>
      </c>
      <c r="L37" s="130">
        <v>7.35</v>
      </c>
      <c r="M37" s="130">
        <v>7.65</v>
      </c>
      <c r="N37" s="397">
        <v>10.2</v>
      </c>
      <c r="S37" s="33"/>
    </row>
    <row r="38" spans="1:19" s="18" customFormat="1" ht="19.5" customHeight="1">
      <c r="A38" s="217"/>
      <c r="B38" s="217"/>
      <c r="C38" s="217"/>
      <c r="D38" s="217" t="s">
        <v>117</v>
      </c>
      <c r="E38" s="217"/>
      <c r="F38" s="240">
        <v>14.39</v>
      </c>
      <c r="G38" s="240">
        <v>5.81</v>
      </c>
      <c r="H38" s="240">
        <v>5.13</v>
      </c>
      <c r="I38" s="240">
        <v>3.91</v>
      </c>
      <c r="J38" s="240">
        <v>5.84</v>
      </c>
      <c r="K38" s="240">
        <v>5.89</v>
      </c>
      <c r="L38" s="240">
        <v>4.82</v>
      </c>
      <c r="M38" s="240">
        <v>5.13</v>
      </c>
      <c r="N38" s="396">
        <v>6.02</v>
      </c>
      <c r="S38" s="33"/>
    </row>
    <row r="39" spans="1:19" s="18" customFormat="1" ht="16.5" customHeight="1">
      <c r="A39" s="3"/>
      <c r="B39" s="3"/>
      <c r="C39" s="3"/>
      <c r="D39" s="3" t="s">
        <v>456</v>
      </c>
      <c r="E39" s="3"/>
      <c r="F39" s="130">
        <v>18.855</v>
      </c>
      <c r="G39" s="130">
        <v>7.9</v>
      </c>
      <c r="H39" s="130">
        <v>8.535</v>
      </c>
      <c r="I39" s="130">
        <v>6.2889</v>
      </c>
      <c r="J39" s="130">
        <v>8.95</v>
      </c>
      <c r="K39" s="130">
        <v>8.565</v>
      </c>
      <c r="L39" s="130">
        <v>7.3675</v>
      </c>
      <c r="M39" s="130">
        <v>7.925</v>
      </c>
      <c r="N39" s="397">
        <v>8.6886</v>
      </c>
      <c r="S39" s="33"/>
    </row>
    <row r="40" spans="1:19" s="18" customFormat="1" ht="6" customHeight="1">
      <c r="A40" s="3"/>
      <c r="B40" s="29"/>
      <c r="C40" s="3"/>
      <c r="D40" s="3"/>
      <c r="E40" s="29"/>
      <c r="F40" s="130"/>
      <c r="G40" s="130"/>
      <c r="H40" s="130"/>
      <c r="I40" s="130"/>
      <c r="J40" s="130"/>
      <c r="K40" s="130"/>
      <c r="L40" s="130"/>
      <c r="M40" s="130"/>
      <c r="N40" s="130"/>
      <c r="S40" s="33"/>
    </row>
    <row r="41" spans="1:19" s="18" customFormat="1" ht="15.75">
      <c r="A41" s="3"/>
      <c r="B41" s="3" t="s">
        <v>219</v>
      </c>
      <c r="C41" s="248"/>
      <c r="D41" s="248"/>
      <c r="E41" s="248"/>
      <c r="F41" s="180"/>
      <c r="G41" s="180"/>
      <c r="H41" s="180"/>
      <c r="I41" s="180"/>
      <c r="J41" s="180"/>
      <c r="K41" s="180"/>
      <c r="L41" s="180"/>
      <c r="M41" s="180"/>
      <c r="N41" s="180"/>
      <c r="S41" s="33"/>
    </row>
    <row r="42" spans="1:19" s="18" customFormat="1" ht="9.75" customHeight="1">
      <c r="A42" s="3"/>
      <c r="B42" s="3"/>
      <c r="C42" s="3"/>
      <c r="D42" s="3"/>
      <c r="E42" s="3"/>
      <c r="F42" s="130"/>
      <c r="G42" s="130"/>
      <c r="H42" s="130"/>
      <c r="I42" s="130"/>
      <c r="J42" s="130"/>
      <c r="K42" s="130"/>
      <c r="L42" s="130"/>
      <c r="M42" s="130"/>
      <c r="N42" s="130"/>
      <c r="S42" s="33"/>
    </row>
    <row r="43" spans="1:19" s="18" customFormat="1" ht="16.5" customHeight="1">
      <c r="A43" s="3"/>
      <c r="B43" s="3"/>
      <c r="C43" s="3" t="s">
        <v>118</v>
      </c>
      <c r="D43" s="3"/>
      <c r="E43" s="3"/>
      <c r="F43" s="130"/>
      <c r="G43" s="130"/>
      <c r="H43" s="130"/>
      <c r="I43" s="130"/>
      <c r="J43" s="130"/>
      <c r="K43" s="130"/>
      <c r="L43" s="130"/>
      <c r="M43" s="130"/>
      <c r="N43" s="130"/>
      <c r="S43" s="33"/>
    </row>
    <row r="44" spans="1:19" s="18" customFormat="1" ht="16.5" customHeight="1">
      <c r="A44" s="3"/>
      <c r="B44" s="3"/>
      <c r="C44" s="3" t="s">
        <v>357</v>
      </c>
      <c r="D44" s="3"/>
      <c r="E44" s="3"/>
      <c r="F44" s="130"/>
      <c r="G44" s="130"/>
      <c r="H44" s="130"/>
      <c r="I44" s="130"/>
      <c r="J44" s="130"/>
      <c r="K44" s="130"/>
      <c r="L44" s="130"/>
      <c r="M44" s="130"/>
      <c r="N44" s="130"/>
      <c r="S44" s="33"/>
    </row>
    <row r="45" spans="1:19" s="18" customFormat="1" ht="8.25" customHeight="1">
      <c r="A45" s="3"/>
      <c r="B45" s="3"/>
      <c r="C45" s="3"/>
      <c r="D45" s="3"/>
      <c r="E45" s="3"/>
      <c r="F45" s="130"/>
      <c r="G45" s="130"/>
      <c r="H45" s="130"/>
      <c r="I45" s="130"/>
      <c r="J45" s="130"/>
      <c r="K45" s="130"/>
      <c r="L45" s="130"/>
      <c r="M45" s="130"/>
      <c r="N45" s="130"/>
      <c r="S45" s="33"/>
    </row>
    <row r="46" spans="1:19" s="18" customFormat="1" ht="16.5" customHeight="1">
      <c r="A46" s="221"/>
      <c r="B46" s="221"/>
      <c r="C46" s="221"/>
      <c r="D46" s="221" t="s">
        <v>131</v>
      </c>
      <c r="E46" s="221"/>
      <c r="F46" s="240">
        <v>6.5</v>
      </c>
      <c r="G46" s="240">
        <v>1.89</v>
      </c>
      <c r="H46" s="240">
        <v>1.36</v>
      </c>
      <c r="I46" s="240">
        <v>1.08</v>
      </c>
      <c r="J46" s="240">
        <v>2.36</v>
      </c>
      <c r="K46" s="240">
        <v>4.34</v>
      </c>
      <c r="L46" s="240">
        <v>5.33</v>
      </c>
      <c r="M46" s="240">
        <v>4.57</v>
      </c>
      <c r="N46" s="396">
        <v>0.52</v>
      </c>
      <c r="S46" s="33"/>
    </row>
    <row r="47" spans="1:19" s="18" customFormat="1" ht="19.5" customHeight="1">
      <c r="A47" s="3"/>
      <c r="B47" s="3"/>
      <c r="C47" s="3"/>
      <c r="D47" s="3" t="s">
        <v>132</v>
      </c>
      <c r="E47" s="3"/>
      <c r="F47" s="130">
        <v>6.55</v>
      </c>
      <c r="G47" s="130">
        <v>1.89</v>
      </c>
      <c r="H47" s="130">
        <v>1.35</v>
      </c>
      <c r="I47" s="130">
        <v>1.07</v>
      </c>
      <c r="J47" s="130">
        <v>2.35</v>
      </c>
      <c r="K47" s="130">
        <v>4.33</v>
      </c>
      <c r="L47" s="130">
        <v>5.3</v>
      </c>
      <c r="M47" s="130">
        <v>4.54</v>
      </c>
      <c r="N47" s="397">
        <v>0.5</v>
      </c>
      <c r="S47" s="33"/>
    </row>
    <row r="48" spans="1:19" s="18" customFormat="1" ht="19.5" customHeight="1">
      <c r="A48" s="221"/>
      <c r="B48" s="221"/>
      <c r="C48" s="221"/>
      <c r="D48" s="221" t="s">
        <v>464</v>
      </c>
      <c r="E48" s="221"/>
      <c r="F48" s="240">
        <v>5.77</v>
      </c>
      <c r="G48" s="240">
        <v>1.69</v>
      </c>
      <c r="H48" s="240">
        <v>1.19</v>
      </c>
      <c r="I48" s="240">
        <v>0.9</v>
      </c>
      <c r="J48" s="240">
        <v>2.19</v>
      </c>
      <c r="K48" s="240">
        <v>3.89</v>
      </c>
      <c r="L48" s="240">
        <v>4.85</v>
      </c>
      <c r="M48" s="240">
        <v>3</v>
      </c>
      <c r="N48" s="396">
        <v>0.03</v>
      </c>
      <c r="S48" s="33"/>
    </row>
    <row r="49" spans="1:19" s="18" customFormat="1" ht="16.5" customHeight="1">
      <c r="A49" s="3"/>
      <c r="B49" s="3"/>
      <c r="C49" s="3"/>
      <c r="D49" s="3" t="s">
        <v>403</v>
      </c>
      <c r="E49" s="3"/>
      <c r="F49" s="130">
        <v>6.44</v>
      </c>
      <c r="G49" s="130">
        <v>1.83</v>
      </c>
      <c r="H49" s="130">
        <v>1.3</v>
      </c>
      <c r="I49" s="130">
        <v>1</v>
      </c>
      <c r="J49" s="130">
        <v>2.27</v>
      </c>
      <c r="K49" s="130">
        <v>4.26</v>
      </c>
      <c r="L49" s="130">
        <v>5.25</v>
      </c>
      <c r="M49" s="130">
        <v>4.78</v>
      </c>
      <c r="N49" s="397">
        <v>0.43</v>
      </c>
      <c r="S49" s="33"/>
    </row>
    <row r="50" spans="1:19" s="18" customFormat="1" ht="10.5" customHeight="1">
      <c r="A50" s="3"/>
      <c r="B50" s="3"/>
      <c r="C50" s="3"/>
      <c r="D50" s="3"/>
      <c r="E50" s="3"/>
      <c r="F50" s="130"/>
      <c r="G50" s="130"/>
      <c r="H50" s="130"/>
      <c r="I50" s="130"/>
      <c r="J50" s="130"/>
      <c r="K50" s="130"/>
      <c r="L50" s="130"/>
      <c r="M50" s="130"/>
      <c r="N50" s="130"/>
      <c r="S50" s="33"/>
    </row>
    <row r="51" spans="1:19" s="18" customFormat="1" ht="16.5" customHeight="1">
      <c r="A51" s="29"/>
      <c r="B51" s="29"/>
      <c r="C51" s="29" t="s">
        <v>119</v>
      </c>
      <c r="D51" s="3"/>
      <c r="E51" s="29"/>
      <c r="F51" s="130"/>
      <c r="G51" s="130"/>
      <c r="H51" s="130"/>
      <c r="I51" s="130"/>
      <c r="J51" s="130"/>
      <c r="K51" s="130"/>
      <c r="L51" s="130"/>
      <c r="M51" s="130"/>
      <c r="N51" s="130"/>
      <c r="S51" s="33"/>
    </row>
    <row r="52" spans="1:19" s="18" customFormat="1" ht="16.5" customHeight="1">
      <c r="A52" s="29"/>
      <c r="B52" s="29"/>
      <c r="C52" s="29" t="s">
        <v>363</v>
      </c>
      <c r="D52" s="3"/>
      <c r="E52" s="29"/>
      <c r="F52" s="130"/>
      <c r="G52" s="130"/>
      <c r="H52" s="130"/>
      <c r="I52" s="130"/>
      <c r="J52" s="130"/>
      <c r="K52" s="130"/>
      <c r="L52" s="130"/>
      <c r="M52" s="130"/>
      <c r="N52" s="130"/>
      <c r="S52" s="33"/>
    </row>
    <row r="53" spans="1:19" s="18" customFormat="1" ht="6" customHeight="1">
      <c r="A53" s="29"/>
      <c r="B53" s="29"/>
      <c r="C53" s="29"/>
      <c r="D53" s="3"/>
      <c r="E53" s="29"/>
      <c r="F53" s="130"/>
      <c r="G53" s="130"/>
      <c r="H53" s="130"/>
      <c r="I53" s="130"/>
      <c r="J53" s="130"/>
      <c r="K53" s="130"/>
      <c r="L53" s="130"/>
      <c r="M53" s="130"/>
      <c r="N53" s="130"/>
      <c r="S53" s="33"/>
    </row>
    <row r="54" spans="1:19" s="18" customFormat="1" ht="16.5" customHeight="1">
      <c r="A54" s="221"/>
      <c r="B54" s="217"/>
      <c r="C54" s="217"/>
      <c r="D54" s="217" t="s">
        <v>458</v>
      </c>
      <c r="E54" s="217"/>
      <c r="F54" s="240">
        <v>10868.76</v>
      </c>
      <c r="G54" s="240">
        <v>10131.31</v>
      </c>
      <c r="H54" s="240">
        <v>8332.85</v>
      </c>
      <c r="I54" s="240">
        <v>10425.04</v>
      </c>
      <c r="J54" s="240">
        <v>10800.3</v>
      </c>
      <c r="K54" s="240">
        <v>10784.82</v>
      </c>
      <c r="L54" s="240">
        <v>12501.52</v>
      </c>
      <c r="M54" s="240">
        <v>13264.82</v>
      </c>
      <c r="N54" s="396">
        <v>8668.39</v>
      </c>
      <c r="S54" s="33"/>
    </row>
    <row r="55" spans="1:19" s="18" customFormat="1" ht="19.5" customHeight="1">
      <c r="A55" s="3"/>
      <c r="B55" s="29"/>
      <c r="C55" s="29"/>
      <c r="D55" s="29" t="s">
        <v>460</v>
      </c>
      <c r="E55" s="29"/>
      <c r="F55" s="130">
        <v>6223.2</v>
      </c>
      <c r="G55" s="130">
        <v>5213.2</v>
      </c>
      <c r="H55" s="130">
        <v>3900.6</v>
      </c>
      <c r="I55" s="130">
        <v>4470.4</v>
      </c>
      <c r="J55" s="130">
        <v>4820.1</v>
      </c>
      <c r="K55" s="130">
        <v>5638.3</v>
      </c>
      <c r="L55" s="130">
        <v>6240.9</v>
      </c>
      <c r="M55" s="130">
        <v>6456.9</v>
      </c>
      <c r="N55" s="397">
        <v>4392.2</v>
      </c>
      <c r="S55" s="33"/>
    </row>
    <row r="56" spans="1:19" s="18" customFormat="1" ht="19.5" customHeight="1">
      <c r="A56" s="221"/>
      <c r="B56" s="217"/>
      <c r="C56" s="217"/>
      <c r="D56" s="217" t="s">
        <v>461</v>
      </c>
      <c r="E56" s="217"/>
      <c r="F56" s="240">
        <v>6371.6</v>
      </c>
      <c r="G56" s="240">
        <v>5117.13</v>
      </c>
      <c r="H56" s="240">
        <v>2892.63</v>
      </c>
      <c r="I56" s="240">
        <v>3965.16</v>
      </c>
      <c r="J56" s="240">
        <v>4256.08</v>
      </c>
      <c r="K56" s="240">
        <v>5458.58</v>
      </c>
      <c r="L56" s="240">
        <v>6611.81</v>
      </c>
      <c r="M56" s="240">
        <v>8067.32</v>
      </c>
      <c r="N56" s="396">
        <v>4810.2</v>
      </c>
      <c r="S56" s="33"/>
    </row>
    <row r="57" spans="1:19" s="18" customFormat="1" ht="19.5" customHeight="1">
      <c r="A57" s="3"/>
      <c r="B57" s="29"/>
      <c r="C57" s="29"/>
      <c r="D57" s="29" t="s">
        <v>462</v>
      </c>
      <c r="E57" s="29"/>
      <c r="F57" s="130">
        <v>9075.6</v>
      </c>
      <c r="G57" s="130">
        <v>8434.9</v>
      </c>
      <c r="H57" s="130">
        <v>6036.9</v>
      </c>
      <c r="I57" s="130">
        <v>7737.2</v>
      </c>
      <c r="J57" s="130">
        <v>9080.8</v>
      </c>
      <c r="K57" s="130">
        <v>10778.1</v>
      </c>
      <c r="L57" s="130">
        <v>14160.8</v>
      </c>
      <c r="M57" s="130">
        <v>15182.3</v>
      </c>
      <c r="N57" s="397">
        <v>9195.8</v>
      </c>
      <c r="S57" s="33"/>
    </row>
    <row r="58" spans="1:19" s="18" customFormat="1" ht="16.5" customHeight="1">
      <c r="A58" s="221"/>
      <c r="B58" s="217"/>
      <c r="C58" s="217"/>
      <c r="D58" s="217" t="s">
        <v>459</v>
      </c>
      <c r="E58" s="217"/>
      <c r="F58" s="240">
        <v>13946.96</v>
      </c>
      <c r="G58" s="240">
        <v>10457.61</v>
      </c>
      <c r="H58" s="240">
        <v>8512.37</v>
      </c>
      <c r="I58" s="240">
        <v>10676.64</v>
      </c>
      <c r="J58" s="240">
        <v>11488.76</v>
      </c>
      <c r="K58" s="240">
        <v>16344.2</v>
      </c>
      <c r="L58" s="240">
        <v>17224.81</v>
      </c>
      <c r="M58" s="240">
        <v>15307.78</v>
      </c>
      <c r="N58" s="396">
        <v>8859.56</v>
      </c>
      <c r="S58" s="33"/>
    </row>
    <row r="59" spans="1:19" s="18" customFormat="1" ht="9.75" customHeight="1">
      <c r="A59" s="3"/>
      <c r="B59" s="29"/>
      <c r="C59" s="29"/>
      <c r="D59" s="29"/>
      <c r="E59" s="29"/>
      <c r="F59" s="130"/>
      <c r="G59" s="130"/>
      <c r="H59" s="130"/>
      <c r="I59" s="130"/>
      <c r="J59" s="130"/>
      <c r="K59" s="130"/>
      <c r="L59" s="130"/>
      <c r="M59" s="130"/>
      <c r="N59" s="130"/>
      <c r="S59" s="33"/>
    </row>
    <row r="60" spans="1:19" s="18" customFormat="1" ht="16.5" customHeight="1">
      <c r="A60" s="29"/>
      <c r="B60" s="29"/>
      <c r="C60" s="29" t="s">
        <v>120</v>
      </c>
      <c r="D60" s="3"/>
      <c r="E60" s="29"/>
      <c r="F60" s="130"/>
      <c r="G60" s="130"/>
      <c r="H60" s="130"/>
      <c r="I60" s="130"/>
      <c r="J60" s="130"/>
      <c r="K60" s="130"/>
      <c r="L60" s="130"/>
      <c r="M60" s="130"/>
      <c r="N60" s="130"/>
      <c r="S60" s="33"/>
    </row>
    <row r="61" spans="1:19" s="18" customFormat="1" ht="9" customHeight="1">
      <c r="A61" s="29"/>
      <c r="B61" s="29"/>
      <c r="C61" s="29"/>
      <c r="D61" s="3"/>
      <c r="E61" s="29"/>
      <c r="F61" s="130"/>
      <c r="G61" s="130"/>
      <c r="H61" s="130"/>
      <c r="I61" s="130"/>
      <c r="J61" s="130"/>
      <c r="K61" s="130"/>
      <c r="L61" s="130"/>
      <c r="M61" s="130"/>
      <c r="N61" s="130"/>
      <c r="S61" s="33"/>
    </row>
    <row r="62" spans="1:19" s="18" customFormat="1" ht="16.5" customHeight="1">
      <c r="A62" s="3"/>
      <c r="B62" s="29"/>
      <c r="C62" s="29"/>
      <c r="D62" s="29" t="s">
        <v>375</v>
      </c>
      <c r="E62" s="29"/>
      <c r="F62" s="130">
        <v>5652.19</v>
      </c>
      <c r="G62" s="130">
        <v>6372.28</v>
      </c>
      <c r="H62" s="130">
        <v>6127.09</v>
      </c>
      <c r="I62" s="130">
        <v>8795.28</v>
      </c>
      <c r="J62" s="130">
        <v>12917.88</v>
      </c>
      <c r="K62" s="130">
        <v>17802.71</v>
      </c>
      <c r="L62" s="130">
        <v>26448.32</v>
      </c>
      <c r="M62" s="130">
        <v>29536.83</v>
      </c>
      <c r="N62" s="397">
        <v>22380.32</v>
      </c>
      <c r="S62" s="33"/>
    </row>
    <row r="63" spans="1:19" s="18" customFormat="1" ht="19.5" customHeight="1">
      <c r="A63" s="221"/>
      <c r="B63" s="217"/>
      <c r="C63" s="217"/>
      <c r="D63" s="217" t="s">
        <v>133</v>
      </c>
      <c r="E63" s="217"/>
      <c r="F63" s="234">
        <v>166</v>
      </c>
      <c r="G63" s="234">
        <v>168</v>
      </c>
      <c r="H63" s="234">
        <v>162</v>
      </c>
      <c r="I63" s="234">
        <v>157</v>
      </c>
      <c r="J63" s="234">
        <v>152</v>
      </c>
      <c r="K63" s="234">
        <v>137</v>
      </c>
      <c r="L63" s="234">
        <v>131</v>
      </c>
      <c r="M63" s="234">
        <v>131</v>
      </c>
      <c r="N63" s="398">
        <v>130</v>
      </c>
      <c r="S63" s="33"/>
    </row>
    <row r="64" spans="1:19" s="18" customFormat="1" ht="16.5" customHeight="1">
      <c r="A64" s="3"/>
      <c r="B64" s="29"/>
      <c r="C64" s="29"/>
      <c r="D64" s="29" t="s">
        <v>134</v>
      </c>
      <c r="E64" s="29"/>
      <c r="F64" s="130">
        <v>40688600</v>
      </c>
      <c r="G64" s="130">
        <v>29439900</v>
      </c>
      <c r="H64" s="130">
        <v>20504900</v>
      </c>
      <c r="I64" s="130">
        <v>23995800</v>
      </c>
      <c r="J64" s="130">
        <v>17338900</v>
      </c>
      <c r="K64" s="130">
        <v>50875800</v>
      </c>
      <c r="L64" s="130">
        <v>58764200</v>
      </c>
      <c r="M64" s="130">
        <v>54313000</v>
      </c>
      <c r="N64" s="397">
        <v>81423890</v>
      </c>
      <c r="S64" s="33"/>
    </row>
    <row r="65" spans="1:16" s="6" customFormat="1" ht="36.75" customHeight="1">
      <c r="A65" s="255" t="s">
        <v>404</v>
      </c>
      <c r="B65" s="108"/>
      <c r="C65" s="108"/>
      <c r="D65" s="108"/>
      <c r="E65" s="108"/>
      <c r="F65" s="181"/>
      <c r="G65" s="181"/>
      <c r="H65" s="181"/>
      <c r="I65" s="181"/>
      <c r="J65" s="181"/>
      <c r="K65" s="181"/>
      <c r="L65" s="181"/>
      <c r="M65" s="181"/>
      <c r="N65" s="181"/>
      <c r="O65" s="40"/>
      <c r="P65" s="16"/>
    </row>
    <row r="66" spans="1:19" s="18" customFormat="1" ht="16.5" customHeight="1">
      <c r="A66" s="29"/>
      <c r="B66" s="29" t="s">
        <v>121</v>
      </c>
      <c r="C66" s="3"/>
      <c r="D66" s="3"/>
      <c r="E66" s="29"/>
      <c r="F66" s="130"/>
      <c r="G66" s="130"/>
      <c r="H66" s="130"/>
      <c r="I66" s="130"/>
      <c r="J66" s="130"/>
      <c r="K66" s="130"/>
      <c r="L66" s="130"/>
      <c r="M66" s="130"/>
      <c r="N66" s="130"/>
      <c r="S66" s="33"/>
    </row>
    <row r="67" spans="1:19" s="18" customFormat="1" ht="15.75">
      <c r="A67" s="29"/>
      <c r="B67" s="29" t="s">
        <v>348</v>
      </c>
      <c r="C67" s="3"/>
      <c r="D67" s="3"/>
      <c r="E67" s="29"/>
      <c r="F67" s="130"/>
      <c r="G67" s="130"/>
      <c r="H67" s="130"/>
      <c r="I67" s="130"/>
      <c r="J67" s="130"/>
      <c r="K67" s="130"/>
      <c r="L67" s="130"/>
      <c r="M67" s="130"/>
      <c r="N67" s="130"/>
      <c r="S67" s="33"/>
    </row>
    <row r="68" spans="1:19" s="18" customFormat="1" ht="6" customHeight="1">
      <c r="A68" s="29"/>
      <c r="B68" s="29"/>
      <c r="C68" s="3"/>
      <c r="D68" s="3"/>
      <c r="E68" s="29"/>
      <c r="F68" s="130"/>
      <c r="G68" s="130"/>
      <c r="H68" s="130"/>
      <c r="I68" s="130"/>
      <c r="J68" s="130"/>
      <c r="K68" s="130"/>
      <c r="L68" s="130"/>
      <c r="M68" s="130"/>
      <c r="N68" s="130"/>
      <c r="S68" s="33"/>
    </row>
    <row r="69" spans="1:19" s="18" customFormat="1" ht="16.5" customHeight="1">
      <c r="A69" s="221"/>
      <c r="B69" s="217"/>
      <c r="C69" s="217" t="s">
        <v>196</v>
      </c>
      <c r="D69" s="217"/>
      <c r="E69" s="217"/>
      <c r="F69" s="240">
        <v>565000</v>
      </c>
      <c r="G69" s="240">
        <v>680700</v>
      </c>
      <c r="H69" s="240">
        <v>766500</v>
      </c>
      <c r="I69" s="240">
        <v>857700</v>
      </c>
      <c r="J69" s="240">
        <v>946600</v>
      </c>
      <c r="K69" s="240">
        <v>1068500</v>
      </c>
      <c r="L69" s="240">
        <v>1218500</v>
      </c>
      <c r="M69" s="396">
        <v>1350100</v>
      </c>
      <c r="N69" s="396">
        <v>1478100</v>
      </c>
      <c r="S69" s="33"/>
    </row>
    <row r="70" spans="1:19" s="18" customFormat="1" ht="19.5" customHeight="1">
      <c r="A70" s="3"/>
      <c r="B70" s="29"/>
      <c r="C70" s="29" t="s">
        <v>197</v>
      </c>
      <c r="D70" s="29"/>
      <c r="E70" s="29"/>
      <c r="F70" s="130">
        <v>2331100</v>
      </c>
      <c r="G70" s="130">
        <v>2731800</v>
      </c>
      <c r="H70" s="130">
        <v>3027900</v>
      </c>
      <c r="I70" s="130">
        <v>3420500</v>
      </c>
      <c r="J70" s="130">
        <v>3777200</v>
      </c>
      <c r="K70" s="130">
        <v>4347900</v>
      </c>
      <c r="L70" s="130">
        <v>4941300</v>
      </c>
      <c r="M70" s="397">
        <v>5368700</v>
      </c>
      <c r="N70" s="397">
        <v>6291100</v>
      </c>
      <c r="S70" s="33"/>
    </row>
    <row r="71" spans="1:19" s="18" customFormat="1" ht="19.5" customHeight="1">
      <c r="A71" s="221"/>
      <c r="B71" s="217"/>
      <c r="C71" s="217" t="s">
        <v>198</v>
      </c>
      <c r="D71" s="217"/>
      <c r="E71" s="217"/>
      <c r="F71" s="240">
        <v>2359400</v>
      </c>
      <c r="G71" s="240">
        <v>2760200</v>
      </c>
      <c r="H71" s="240">
        <v>3053100</v>
      </c>
      <c r="I71" s="240">
        <v>3454400</v>
      </c>
      <c r="J71" s="240">
        <v>3866400</v>
      </c>
      <c r="K71" s="240">
        <v>4485700</v>
      </c>
      <c r="L71" s="240">
        <v>5118600</v>
      </c>
      <c r="M71" s="396">
        <v>5631600</v>
      </c>
      <c r="N71" s="396">
        <v>6606400</v>
      </c>
      <c r="S71" s="33"/>
    </row>
    <row r="72" spans="1:19" s="18" customFormat="1" ht="16.5" customHeight="1">
      <c r="A72" s="3"/>
      <c r="B72" s="29"/>
      <c r="C72" s="29" t="s">
        <v>199</v>
      </c>
      <c r="D72" s="29"/>
      <c r="E72" s="29"/>
      <c r="F72" s="130">
        <v>2415800</v>
      </c>
      <c r="G72" s="130">
        <v>2809000</v>
      </c>
      <c r="H72" s="130">
        <v>3096900</v>
      </c>
      <c r="I72" s="130">
        <v>3487000</v>
      </c>
      <c r="J72" s="130">
        <v>3905400</v>
      </c>
      <c r="K72" s="130">
        <v>4527700</v>
      </c>
      <c r="L72" s="130">
        <v>5170400</v>
      </c>
      <c r="M72" s="397">
        <v>5703900</v>
      </c>
      <c r="N72" s="397">
        <v>6689000</v>
      </c>
      <c r="S72" s="33"/>
    </row>
    <row r="73" spans="1:16" s="6" customFormat="1" ht="42" customHeight="1">
      <c r="A73" s="255" t="s">
        <v>406</v>
      </c>
      <c r="B73" s="108"/>
      <c r="C73" s="108"/>
      <c r="D73" s="108"/>
      <c r="E73" s="108"/>
      <c r="F73" s="181"/>
      <c r="G73" s="181"/>
      <c r="H73" s="181"/>
      <c r="I73" s="181"/>
      <c r="J73" s="181"/>
      <c r="K73" s="181"/>
      <c r="L73" s="181"/>
      <c r="M73" s="181"/>
      <c r="N73" s="181"/>
      <c r="O73" s="40"/>
      <c r="P73" s="16"/>
    </row>
    <row r="74" spans="1:19" s="18" customFormat="1" ht="15.75">
      <c r="A74" s="29"/>
      <c r="B74" s="500" t="s">
        <v>405</v>
      </c>
      <c r="C74" s="500"/>
      <c r="D74" s="500"/>
      <c r="E74" s="500"/>
      <c r="F74" s="130"/>
      <c r="G74" s="130"/>
      <c r="H74" s="130"/>
      <c r="I74" s="130"/>
      <c r="J74" s="130"/>
      <c r="K74" s="130"/>
      <c r="L74" s="130"/>
      <c r="M74" s="130"/>
      <c r="N74" s="130"/>
      <c r="S74" s="33"/>
    </row>
    <row r="75" spans="1:19" s="18" customFormat="1" ht="15.75">
      <c r="A75" s="29"/>
      <c r="B75" s="29" t="s">
        <v>399</v>
      </c>
      <c r="C75" s="51"/>
      <c r="D75" s="51"/>
      <c r="E75" s="51"/>
      <c r="F75" s="130"/>
      <c r="G75" s="130"/>
      <c r="H75" s="130"/>
      <c r="I75" s="130"/>
      <c r="J75" s="130"/>
      <c r="K75" s="130"/>
      <c r="L75" s="130"/>
      <c r="M75" s="130"/>
      <c r="N75" s="130"/>
      <c r="S75" s="33"/>
    </row>
    <row r="76" spans="1:19" s="18" customFormat="1" ht="6" customHeight="1">
      <c r="A76" s="29"/>
      <c r="B76" s="51"/>
      <c r="C76" s="51"/>
      <c r="D76" s="51"/>
      <c r="E76" s="51"/>
      <c r="F76" s="130"/>
      <c r="G76" s="130"/>
      <c r="H76" s="130"/>
      <c r="I76" s="130"/>
      <c r="J76" s="130"/>
      <c r="K76" s="130"/>
      <c r="L76" s="130"/>
      <c r="M76" s="130"/>
      <c r="N76" s="130"/>
      <c r="S76" s="33"/>
    </row>
    <row r="77" spans="1:19" s="18" customFormat="1" ht="16.5" customHeight="1">
      <c r="A77" s="221"/>
      <c r="B77" s="217"/>
      <c r="C77" s="217" t="s">
        <v>135</v>
      </c>
      <c r="D77" s="217"/>
      <c r="E77" s="217"/>
      <c r="F77" s="219">
        <v>1448</v>
      </c>
      <c r="G77" s="219">
        <v>1425</v>
      </c>
      <c r="H77" s="219">
        <v>1442.375</v>
      </c>
      <c r="I77" s="240">
        <v>1489</v>
      </c>
      <c r="J77" s="240">
        <v>1666.9285714285713</v>
      </c>
      <c r="K77" s="240">
        <v>1725</v>
      </c>
      <c r="L77" s="240">
        <v>2300</v>
      </c>
      <c r="M77" s="240">
        <v>2645</v>
      </c>
      <c r="N77" s="396">
        <v>2882.63</v>
      </c>
      <c r="S77" s="33"/>
    </row>
    <row r="78" spans="1:19" s="18" customFormat="1" ht="20.25" customHeight="1">
      <c r="A78" s="3"/>
      <c r="B78" s="29"/>
      <c r="C78" s="29" t="s">
        <v>466</v>
      </c>
      <c r="D78" s="29"/>
      <c r="E78" s="29"/>
      <c r="F78" s="167">
        <v>1511.25</v>
      </c>
      <c r="G78" s="167">
        <v>1200</v>
      </c>
      <c r="H78" s="167">
        <v>1150</v>
      </c>
      <c r="I78" s="130">
        <v>1400</v>
      </c>
      <c r="J78" s="130">
        <v>1816.6666666666667</v>
      </c>
      <c r="K78" s="130">
        <v>1646.6</v>
      </c>
      <c r="L78" s="130">
        <v>1600</v>
      </c>
      <c r="M78" s="130">
        <v>1890</v>
      </c>
      <c r="N78" s="397">
        <v>3850</v>
      </c>
      <c r="S78" s="33"/>
    </row>
    <row r="79" spans="1:19" s="18" customFormat="1" ht="19.5" customHeight="1">
      <c r="A79" s="221"/>
      <c r="B79" s="217"/>
      <c r="C79" s="217" t="s">
        <v>137</v>
      </c>
      <c r="D79" s="217"/>
      <c r="E79" s="217"/>
      <c r="F79" s="219">
        <v>3984.375</v>
      </c>
      <c r="G79" s="219">
        <v>5820</v>
      </c>
      <c r="H79" s="219">
        <v>3866.67</v>
      </c>
      <c r="I79" s="240">
        <v>3012.5</v>
      </c>
      <c r="J79" s="240">
        <v>3808.3333333333335</v>
      </c>
      <c r="K79" s="240">
        <v>5943.64</v>
      </c>
      <c r="L79" s="240">
        <v>7316.66</v>
      </c>
      <c r="M79" s="240">
        <v>7250</v>
      </c>
      <c r="N79" s="396">
        <v>10166.67</v>
      </c>
      <c r="S79" s="33"/>
    </row>
    <row r="80" spans="1:19" s="18" customFormat="1" ht="19.5" customHeight="1">
      <c r="A80" s="3"/>
      <c r="B80" s="29"/>
      <c r="C80" s="29" t="s">
        <v>138</v>
      </c>
      <c r="D80" s="29"/>
      <c r="E80" s="29"/>
      <c r="F80" s="167">
        <v>1058.8333333333333</v>
      </c>
      <c r="G80" s="167">
        <v>1040.63</v>
      </c>
      <c r="H80" s="167">
        <v>1307.63</v>
      </c>
      <c r="I80" s="130">
        <v>1301.25</v>
      </c>
      <c r="J80" s="130">
        <v>1222.75</v>
      </c>
      <c r="K80" s="130">
        <v>1272.5</v>
      </c>
      <c r="L80" s="130">
        <v>1800</v>
      </c>
      <c r="M80" s="130">
        <v>1933.33</v>
      </c>
      <c r="N80" s="397">
        <v>1970</v>
      </c>
      <c r="S80" s="33"/>
    </row>
    <row r="81" spans="1:19" s="18" customFormat="1" ht="19.5" customHeight="1">
      <c r="A81" s="221"/>
      <c r="B81" s="217"/>
      <c r="C81" s="217" t="s">
        <v>139</v>
      </c>
      <c r="D81" s="217"/>
      <c r="E81" s="217"/>
      <c r="F81" s="219">
        <v>1250</v>
      </c>
      <c r="G81" s="219">
        <v>1200</v>
      </c>
      <c r="H81" s="219">
        <v>1800</v>
      </c>
      <c r="I81" s="240">
        <v>1710</v>
      </c>
      <c r="J81" s="240">
        <v>1820</v>
      </c>
      <c r="K81" s="240">
        <v>1800</v>
      </c>
      <c r="L81" s="240">
        <v>1900</v>
      </c>
      <c r="M81" s="240">
        <v>2100</v>
      </c>
      <c r="N81" s="396">
        <v>2100</v>
      </c>
      <c r="S81" s="33"/>
    </row>
    <row r="82" spans="1:19" s="18" customFormat="1" ht="16.5" customHeight="1">
      <c r="A82" s="3"/>
      <c r="B82" s="29"/>
      <c r="C82" s="29" t="s">
        <v>140</v>
      </c>
      <c r="D82" s="29"/>
      <c r="E82" s="29"/>
      <c r="F82" s="167">
        <v>1750</v>
      </c>
      <c r="G82" s="167">
        <v>1622.5</v>
      </c>
      <c r="H82" s="167">
        <v>2250</v>
      </c>
      <c r="I82" s="130">
        <v>2975</v>
      </c>
      <c r="J82" s="130">
        <v>2390</v>
      </c>
      <c r="K82" s="130">
        <v>2407.5</v>
      </c>
      <c r="L82" s="130">
        <v>2700</v>
      </c>
      <c r="M82" s="130">
        <v>2450</v>
      </c>
      <c r="N82" s="397">
        <v>3784</v>
      </c>
      <c r="S82" s="33"/>
    </row>
    <row r="83" spans="1:16" s="6" customFormat="1" ht="34.5" customHeight="1">
      <c r="A83" s="255" t="s">
        <v>407</v>
      </c>
      <c r="B83" s="108"/>
      <c r="C83" s="108"/>
      <c r="D83" s="108"/>
      <c r="E83" s="108"/>
      <c r="F83" s="181"/>
      <c r="G83" s="181"/>
      <c r="H83" s="181"/>
      <c r="I83" s="181"/>
      <c r="J83" s="181"/>
      <c r="K83" s="181"/>
      <c r="L83" s="181"/>
      <c r="M83" s="181"/>
      <c r="N83" s="181"/>
      <c r="O83" s="40"/>
      <c r="P83" s="16"/>
    </row>
    <row r="84" spans="1:20" ht="16.5" customHeight="1">
      <c r="A84" s="62"/>
      <c r="B84" s="62" t="s">
        <v>141</v>
      </c>
      <c r="C84" s="62"/>
      <c r="D84" s="62"/>
      <c r="E84" s="61"/>
      <c r="F84" s="182"/>
      <c r="G84" s="182"/>
      <c r="H84" s="182"/>
      <c r="I84" s="183"/>
      <c r="J84" s="183"/>
      <c r="K84" s="183"/>
      <c r="L84" s="183"/>
      <c r="M84" s="183"/>
      <c r="N84" s="183"/>
      <c r="O84" s="80"/>
      <c r="P84" s="2"/>
      <c r="Q84" s="2"/>
      <c r="R84" s="2"/>
      <c r="S84" s="2"/>
      <c r="T84" s="2"/>
    </row>
    <row r="85" spans="1:20" ht="8.25" customHeight="1">
      <c r="A85" s="62"/>
      <c r="B85" s="62"/>
      <c r="C85" s="62"/>
      <c r="D85" s="62"/>
      <c r="E85" s="61"/>
      <c r="F85" s="182"/>
      <c r="G85" s="182"/>
      <c r="H85" s="182"/>
      <c r="I85" s="183"/>
      <c r="J85" s="183"/>
      <c r="K85" s="183"/>
      <c r="L85" s="183"/>
      <c r="M85" s="183"/>
      <c r="N85" s="183"/>
      <c r="O85" s="80"/>
      <c r="P85" s="2"/>
      <c r="Q85" s="2"/>
      <c r="R85" s="2"/>
      <c r="S85" s="2"/>
      <c r="T85" s="2"/>
    </row>
    <row r="86" spans="1:20" ht="16.5" customHeight="1">
      <c r="A86" s="62"/>
      <c r="B86" s="61"/>
      <c r="C86" s="62" t="s">
        <v>142</v>
      </c>
      <c r="D86" s="62"/>
      <c r="E86" s="61"/>
      <c r="F86" s="182"/>
      <c r="G86" s="182"/>
      <c r="H86" s="182"/>
      <c r="I86" s="182"/>
      <c r="J86" s="182"/>
      <c r="K86" s="182"/>
      <c r="L86" s="182"/>
      <c r="M86" s="182"/>
      <c r="N86" s="182"/>
      <c r="O86" s="80"/>
      <c r="P86" s="2"/>
      <c r="Q86" s="2"/>
      <c r="R86" s="2"/>
      <c r="S86" s="2"/>
      <c r="T86" s="2"/>
    </row>
    <row r="87" spans="1:20" ht="15.75">
      <c r="A87" s="232"/>
      <c r="B87" s="231"/>
      <c r="C87" s="232" t="s">
        <v>409</v>
      </c>
      <c r="D87" s="232"/>
      <c r="E87" s="231"/>
      <c r="F87" s="241">
        <v>7.31</v>
      </c>
      <c r="G87" s="241">
        <v>7.45</v>
      </c>
      <c r="H87" s="241">
        <v>8.14</v>
      </c>
      <c r="I87" s="241">
        <v>8.53</v>
      </c>
      <c r="J87" s="241">
        <v>7.21</v>
      </c>
      <c r="K87" s="241">
        <v>9.93</v>
      </c>
      <c r="L87" s="241">
        <v>10.59</v>
      </c>
      <c r="M87" s="241">
        <v>10.505</v>
      </c>
      <c r="N87" s="399">
        <v>10.73</v>
      </c>
      <c r="O87" s="80"/>
      <c r="P87" s="2"/>
      <c r="Q87" s="2"/>
      <c r="R87" s="2"/>
      <c r="S87" s="2"/>
      <c r="T87" s="2"/>
    </row>
    <row r="88" spans="1:20" ht="21" customHeight="1">
      <c r="A88" s="62"/>
      <c r="B88" s="61"/>
      <c r="C88" s="62" t="s">
        <v>3</v>
      </c>
      <c r="D88" s="62"/>
      <c r="E88" s="61"/>
      <c r="F88" s="182"/>
      <c r="G88" s="182"/>
      <c r="H88" s="182"/>
      <c r="I88" s="182"/>
      <c r="J88" s="182"/>
      <c r="K88" s="182"/>
      <c r="L88" s="182"/>
      <c r="M88" s="182"/>
      <c r="N88" s="182"/>
      <c r="O88" s="80"/>
      <c r="P88" s="2"/>
      <c r="Q88" s="2"/>
      <c r="R88" s="2"/>
      <c r="S88" s="2"/>
      <c r="T88" s="2"/>
    </row>
    <row r="89" spans="1:20" ht="15.75">
      <c r="A89" s="62"/>
      <c r="B89" s="61"/>
      <c r="C89" s="62" t="s">
        <v>409</v>
      </c>
      <c r="D89" s="62"/>
      <c r="E89" s="61"/>
      <c r="F89" s="182">
        <v>9.1</v>
      </c>
      <c r="G89" s="182">
        <v>8.3</v>
      </c>
      <c r="H89" s="182">
        <v>7.2</v>
      </c>
      <c r="I89" s="182">
        <v>11.25</v>
      </c>
      <c r="J89" s="182">
        <v>9.5</v>
      </c>
      <c r="K89" s="182">
        <v>8.79</v>
      </c>
      <c r="L89" s="182">
        <v>12.15</v>
      </c>
      <c r="M89" s="182">
        <v>14.4</v>
      </c>
      <c r="N89" s="400">
        <v>17.1</v>
      </c>
      <c r="O89" s="80"/>
      <c r="P89" s="2"/>
      <c r="Q89" s="2"/>
      <c r="R89" s="2"/>
      <c r="S89" s="2"/>
      <c r="T89" s="2"/>
    </row>
    <row r="90" spans="1:18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ht="15" customHeight="1">
      <c r="A91" s="44" t="s">
        <v>226</v>
      </c>
    </row>
    <row r="92" ht="15" customHeight="1"/>
    <row r="93" spans="1:14" ht="15" customHeight="1">
      <c r="A93" s="492"/>
      <c r="B93" s="492"/>
      <c r="C93" s="492"/>
      <c r="D93" s="492"/>
      <c r="E93" s="492"/>
      <c r="F93" s="492"/>
      <c r="G93" s="492"/>
      <c r="H93" s="492"/>
      <c r="I93" s="492"/>
      <c r="J93" s="492"/>
      <c r="K93" s="492"/>
      <c r="L93" s="492"/>
      <c r="M93" s="492"/>
      <c r="N93" s="492"/>
    </row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N128" s="2"/>
    </row>
    <row r="129" ht="15" customHeight="1">
      <c r="N129" s="2"/>
    </row>
    <row r="130" spans="1:14" ht="15" customHeight="1">
      <c r="A130" s="12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sheetProtection/>
  <mergeCells count="12">
    <mergeCell ref="K4:K5"/>
    <mergeCell ref="H4:H5"/>
    <mergeCell ref="J4:J5"/>
    <mergeCell ref="L4:L5"/>
    <mergeCell ref="A93:N93"/>
    <mergeCell ref="I4:I5"/>
    <mergeCell ref="B74:E74"/>
    <mergeCell ref="N4:N5"/>
    <mergeCell ref="F4:F5"/>
    <mergeCell ref="A4:E5"/>
    <mergeCell ref="G4:G5"/>
    <mergeCell ref="M4:M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19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88"/>
  <sheetViews>
    <sheetView showGridLines="0" view="pageBreakPreview" zoomScale="60" zoomScaleNormal="60" zoomScalePageLayoutView="0" workbookViewId="0" topLeftCell="A4">
      <selection activeCell="E2" sqref="E2"/>
    </sheetView>
  </sheetViews>
  <sheetFormatPr defaultColWidth="9.77734375" defaultRowHeight="15.75"/>
  <cols>
    <col min="1" max="4" width="2.77734375" style="1" customWidth="1"/>
    <col min="5" max="5" width="44.5546875" style="1" customWidth="1"/>
    <col min="6" max="6" width="15.21484375" style="1" customWidth="1"/>
    <col min="7" max="7" width="15.10546875" style="1" customWidth="1"/>
    <col min="8" max="14" width="15.21484375" style="1" customWidth="1"/>
    <col min="15" max="16384" width="9.77734375" style="1" customWidth="1"/>
  </cols>
  <sheetData>
    <row r="1" spans="1:14" ht="21" customHeight="1">
      <c r="A1" s="277" t="s">
        <v>424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254" t="s">
        <v>175</v>
      </c>
    </row>
    <row r="2" spans="1:14" ht="21" customHeight="1">
      <c r="A2" s="253" t="s">
        <v>482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20" ht="15" customHeight="1">
      <c r="A3" s="119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2"/>
      <c r="P3" s="2"/>
      <c r="Q3" s="2"/>
      <c r="R3" s="2"/>
      <c r="S3" s="2"/>
      <c r="T3" s="2"/>
    </row>
    <row r="4" spans="1:20" ht="24.75" customHeight="1">
      <c r="A4" s="483" t="s">
        <v>192</v>
      </c>
      <c r="B4" s="489"/>
      <c r="C4" s="489"/>
      <c r="D4" s="489"/>
      <c r="E4" s="489"/>
      <c r="F4" s="485">
        <v>2000</v>
      </c>
      <c r="G4" s="485">
        <v>2001</v>
      </c>
      <c r="H4" s="485">
        <v>2002</v>
      </c>
      <c r="I4" s="485">
        <v>2003</v>
      </c>
      <c r="J4" s="485">
        <v>2004</v>
      </c>
      <c r="K4" s="485">
        <v>2005</v>
      </c>
      <c r="L4" s="485">
        <v>2006</v>
      </c>
      <c r="M4" s="485">
        <v>2007</v>
      </c>
      <c r="N4" s="485" t="s">
        <v>483</v>
      </c>
      <c r="O4" s="2"/>
      <c r="P4" s="2"/>
      <c r="Q4" s="2"/>
      <c r="R4" s="2"/>
      <c r="S4" s="2"/>
      <c r="T4" s="2"/>
    </row>
    <row r="5" spans="1:20" ht="24.75" customHeight="1">
      <c r="A5" s="490"/>
      <c r="B5" s="490"/>
      <c r="C5" s="490"/>
      <c r="D5" s="490"/>
      <c r="E5" s="490"/>
      <c r="F5" s="481"/>
      <c r="G5" s="481"/>
      <c r="H5" s="481"/>
      <c r="I5" s="481"/>
      <c r="J5" s="486"/>
      <c r="K5" s="486"/>
      <c r="L5" s="481"/>
      <c r="M5" s="481"/>
      <c r="N5" s="481"/>
      <c r="O5" s="2"/>
      <c r="P5" s="2"/>
      <c r="Q5" s="2"/>
      <c r="R5" s="2"/>
      <c r="S5" s="2"/>
      <c r="T5" s="2"/>
    </row>
    <row r="6" spans="1:20" ht="15.75">
      <c r="A6" s="2"/>
      <c r="B6" s="2"/>
      <c r="C6" s="2"/>
      <c r="D6" s="2"/>
      <c r="E6" s="2"/>
      <c r="F6" s="76"/>
      <c r="G6" s="76"/>
      <c r="H6" s="7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1" customHeight="1">
      <c r="A7" s="62"/>
      <c r="B7" s="61"/>
      <c r="C7" s="62" t="s">
        <v>4</v>
      </c>
      <c r="D7" s="62"/>
      <c r="E7" s="61"/>
      <c r="F7" s="120"/>
      <c r="G7" s="120"/>
      <c r="H7" s="120"/>
      <c r="I7" s="120"/>
      <c r="J7" s="120"/>
      <c r="K7" s="120"/>
      <c r="L7" s="120"/>
      <c r="M7" s="120"/>
      <c r="N7" s="120"/>
      <c r="O7" s="80"/>
      <c r="P7" s="2"/>
      <c r="Q7" s="2"/>
      <c r="R7" s="2"/>
      <c r="S7" s="2"/>
      <c r="T7" s="2"/>
    </row>
    <row r="8" spans="1:20" ht="15.75">
      <c r="A8" s="232"/>
      <c r="B8" s="231"/>
      <c r="C8" s="232" t="s">
        <v>409</v>
      </c>
      <c r="D8" s="232"/>
      <c r="E8" s="231"/>
      <c r="F8" s="242">
        <v>9.4</v>
      </c>
      <c r="G8" s="242">
        <v>8.55</v>
      </c>
      <c r="H8" s="242">
        <v>7.6</v>
      </c>
      <c r="I8" s="242">
        <v>11.75</v>
      </c>
      <c r="J8" s="242">
        <v>10</v>
      </c>
      <c r="K8" s="242">
        <v>9.28</v>
      </c>
      <c r="L8" s="242">
        <v>12.67</v>
      </c>
      <c r="M8" s="242">
        <v>14.46</v>
      </c>
      <c r="N8" s="401">
        <v>17.55</v>
      </c>
      <c r="O8" s="80"/>
      <c r="P8" s="2"/>
      <c r="Q8" s="2"/>
      <c r="R8" s="2"/>
      <c r="S8" s="2"/>
      <c r="T8" s="2"/>
    </row>
    <row r="9" spans="1:20" ht="21" customHeight="1">
      <c r="A9" s="62"/>
      <c r="B9" s="61"/>
      <c r="C9" s="62" t="s">
        <v>45</v>
      </c>
      <c r="D9" s="62"/>
      <c r="E9" s="61"/>
      <c r="F9" s="120"/>
      <c r="G9" s="120"/>
      <c r="H9" s="120"/>
      <c r="I9" s="120"/>
      <c r="J9" s="120"/>
      <c r="K9" s="120"/>
      <c r="L9" s="120"/>
      <c r="M9" s="120"/>
      <c r="N9" s="120"/>
      <c r="O9" s="80"/>
      <c r="P9" s="2"/>
      <c r="Q9" s="2"/>
      <c r="R9" s="2"/>
      <c r="S9" s="2"/>
      <c r="T9" s="2"/>
    </row>
    <row r="10" spans="1:20" ht="15.75">
      <c r="A10" s="62"/>
      <c r="B10" s="61"/>
      <c r="C10" s="62" t="s">
        <v>410</v>
      </c>
      <c r="D10" s="62"/>
      <c r="E10" s="61"/>
      <c r="F10" s="120">
        <v>0.62</v>
      </c>
      <c r="G10" s="120">
        <v>0.7</v>
      </c>
      <c r="H10" s="120">
        <v>0.75</v>
      </c>
      <c r="I10" s="120">
        <v>0.8</v>
      </c>
      <c r="J10" s="120">
        <v>0.8</v>
      </c>
      <c r="K10" s="120">
        <v>0.9</v>
      </c>
      <c r="L10" s="120">
        <v>0.94</v>
      </c>
      <c r="M10" s="402">
        <v>1.0904552631578948</v>
      </c>
      <c r="N10" s="402">
        <v>1.35640625</v>
      </c>
      <c r="O10" s="80"/>
      <c r="P10" s="2"/>
      <c r="Q10" s="2"/>
      <c r="R10" s="2"/>
      <c r="S10" s="2"/>
      <c r="T10" s="2"/>
    </row>
    <row r="11" spans="1:16" s="6" customFormat="1" ht="48" customHeight="1">
      <c r="A11" s="255" t="s">
        <v>408</v>
      </c>
      <c r="B11" s="108"/>
      <c r="C11" s="108"/>
      <c r="D11" s="108"/>
      <c r="E11" s="108"/>
      <c r="F11" s="114"/>
      <c r="G11" s="114"/>
      <c r="H11" s="114"/>
      <c r="I11" s="114"/>
      <c r="J11" s="114"/>
      <c r="K11" s="114"/>
      <c r="L11" s="114"/>
      <c r="M11" s="114"/>
      <c r="N11" s="114"/>
      <c r="O11" s="40"/>
      <c r="P11" s="16"/>
    </row>
    <row r="12" spans="1:20" ht="16.5" customHeight="1">
      <c r="A12" s="62"/>
      <c r="B12" s="62" t="s">
        <v>143</v>
      </c>
      <c r="C12" s="62"/>
      <c r="D12" s="62"/>
      <c r="E12" s="61"/>
      <c r="F12" s="122"/>
      <c r="G12" s="122"/>
      <c r="H12" s="122"/>
      <c r="I12" s="122"/>
      <c r="J12" s="122"/>
      <c r="K12" s="122"/>
      <c r="L12" s="122"/>
      <c r="M12" s="122"/>
      <c r="N12" s="122"/>
      <c r="O12" s="80"/>
      <c r="P12" s="2"/>
      <c r="Q12" s="2"/>
      <c r="R12" s="2"/>
      <c r="S12" s="2"/>
      <c r="T12" s="2"/>
    </row>
    <row r="13" spans="1:20" ht="15.75">
      <c r="A13" s="62"/>
      <c r="B13" s="62" t="s">
        <v>411</v>
      </c>
      <c r="C13" s="62"/>
      <c r="D13" s="62"/>
      <c r="E13" s="61"/>
      <c r="F13" s="122"/>
      <c r="G13" s="122"/>
      <c r="H13" s="122"/>
      <c r="I13" s="122"/>
      <c r="J13" s="122"/>
      <c r="K13" s="122"/>
      <c r="L13" s="122"/>
      <c r="M13" s="122"/>
      <c r="N13" s="122"/>
      <c r="O13" s="80"/>
      <c r="P13" s="2"/>
      <c r="Q13" s="2"/>
      <c r="R13" s="2"/>
      <c r="S13" s="2"/>
      <c r="T13" s="2"/>
    </row>
    <row r="14" spans="1:20" ht="6" customHeight="1">
      <c r="A14" s="62"/>
      <c r="B14" s="62"/>
      <c r="C14" s="62"/>
      <c r="D14" s="62"/>
      <c r="E14" s="61"/>
      <c r="F14" s="122"/>
      <c r="G14" s="122"/>
      <c r="H14" s="122"/>
      <c r="I14" s="122"/>
      <c r="J14" s="122"/>
      <c r="K14" s="122"/>
      <c r="L14" s="122"/>
      <c r="M14" s="122"/>
      <c r="N14" s="122"/>
      <c r="O14" s="80"/>
      <c r="P14" s="2"/>
      <c r="Q14" s="2"/>
      <c r="R14" s="2"/>
      <c r="S14" s="2"/>
      <c r="T14" s="2"/>
    </row>
    <row r="15" spans="1:20" ht="16.5" customHeight="1">
      <c r="A15" s="231"/>
      <c r="B15" s="231"/>
      <c r="C15" s="231" t="s">
        <v>145</v>
      </c>
      <c r="D15" s="231"/>
      <c r="E15" s="231"/>
      <c r="F15" s="242">
        <v>5.27</v>
      </c>
      <c r="G15" s="242">
        <v>5.61</v>
      </c>
      <c r="H15" s="242">
        <v>5.86</v>
      </c>
      <c r="I15" s="242">
        <v>6.04</v>
      </c>
      <c r="J15" s="242">
        <v>6.22</v>
      </c>
      <c r="K15" s="242">
        <v>6.47</v>
      </c>
      <c r="L15" s="242">
        <v>6.74</v>
      </c>
      <c r="M15" s="242">
        <v>7.01</v>
      </c>
      <c r="N15" s="401">
        <v>7.7</v>
      </c>
      <c r="O15" s="80"/>
      <c r="P15" s="2"/>
      <c r="Q15" s="2"/>
      <c r="R15" s="2"/>
      <c r="S15" s="2"/>
      <c r="T15" s="2"/>
    </row>
    <row r="16" spans="1:20" ht="21.75" customHeight="1">
      <c r="A16" s="61"/>
      <c r="B16" s="61"/>
      <c r="C16" s="61" t="s">
        <v>146</v>
      </c>
      <c r="D16" s="61"/>
      <c r="E16" s="61"/>
      <c r="F16" s="120">
        <v>5.92</v>
      </c>
      <c r="G16" s="120">
        <v>6.3</v>
      </c>
      <c r="H16" s="120">
        <v>6.58</v>
      </c>
      <c r="I16" s="120">
        <v>6.78</v>
      </c>
      <c r="J16" s="120">
        <v>7.35</v>
      </c>
      <c r="K16" s="120">
        <v>7.65</v>
      </c>
      <c r="L16" s="120">
        <v>8.3</v>
      </c>
      <c r="M16" s="120">
        <v>8.73</v>
      </c>
      <c r="N16" s="402">
        <v>9.57</v>
      </c>
      <c r="O16" s="80"/>
      <c r="P16" s="2"/>
      <c r="Q16" s="2"/>
      <c r="R16" s="2"/>
      <c r="S16" s="2"/>
      <c r="T16" s="2"/>
    </row>
    <row r="17" spans="1:20" ht="8.25" customHeight="1">
      <c r="A17" s="61"/>
      <c r="B17" s="61"/>
      <c r="C17" s="61"/>
      <c r="D17" s="61"/>
      <c r="E17" s="61"/>
      <c r="F17" s="120"/>
      <c r="G17" s="120"/>
      <c r="H17" s="120"/>
      <c r="I17" s="120"/>
      <c r="J17" s="120"/>
      <c r="K17" s="120"/>
      <c r="L17" s="120"/>
      <c r="M17" s="120"/>
      <c r="N17" s="402"/>
      <c r="O17" s="80"/>
      <c r="P17" s="2"/>
      <c r="Q17" s="2"/>
      <c r="R17" s="2"/>
      <c r="S17" s="2"/>
      <c r="T17" s="2"/>
    </row>
    <row r="18" spans="1:20" s="6" customFormat="1" ht="20.25" customHeight="1">
      <c r="A18" s="29"/>
      <c r="B18" s="29" t="s">
        <v>144</v>
      </c>
      <c r="C18" s="29"/>
      <c r="D18" s="29"/>
      <c r="E18" s="3"/>
      <c r="N18" s="375"/>
      <c r="O18" s="3"/>
      <c r="P18" s="18"/>
      <c r="Q18" s="18"/>
      <c r="R18" s="18"/>
      <c r="S18" s="18"/>
      <c r="T18" s="18"/>
    </row>
    <row r="19" spans="1:20" s="6" customFormat="1" ht="15.75">
      <c r="A19" s="217"/>
      <c r="B19" s="217" t="s">
        <v>411</v>
      </c>
      <c r="C19" s="217"/>
      <c r="D19" s="217"/>
      <c r="E19" s="221"/>
      <c r="F19" s="243">
        <v>4.37</v>
      </c>
      <c r="G19" s="243">
        <v>4.65</v>
      </c>
      <c r="H19" s="243">
        <v>4.86</v>
      </c>
      <c r="I19" s="243">
        <v>5.01</v>
      </c>
      <c r="J19" s="243">
        <v>5.16</v>
      </c>
      <c r="K19" s="243">
        <v>5.31</v>
      </c>
      <c r="L19" s="243">
        <v>5.7</v>
      </c>
      <c r="M19" s="243">
        <v>5.93</v>
      </c>
      <c r="N19" s="403">
        <v>7.33</v>
      </c>
      <c r="O19" s="3"/>
      <c r="P19" s="18"/>
      <c r="Q19" s="18"/>
      <c r="R19" s="18"/>
      <c r="S19" s="18"/>
      <c r="T19" s="18"/>
    </row>
    <row r="20" spans="1:20" s="6" customFormat="1" ht="24" customHeight="1">
      <c r="A20" s="295"/>
      <c r="B20" s="296"/>
      <c r="C20" s="295"/>
      <c r="D20" s="295"/>
      <c r="E20" s="273"/>
      <c r="F20" s="297"/>
      <c r="G20" s="297"/>
      <c r="H20" s="297"/>
      <c r="I20" s="297"/>
      <c r="J20" s="297"/>
      <c r="K20" s="297"/>
      <c r="L20" s="297"/>
      <c r="M20" s="297"/>
      <c r="N20" s="297"/>
      <c r="O20" s="3"/>
      <c r="P20" s="18"/>
      <c r="Q20" s="18"/>
      <c r="R20" s="18"/>
      <c r="S20" s="18"/>
      <c r="T20" s="18"/>
    </row>
    <row r="21" spans="1:20" ht="12.75" customHeight="1">
      <c r="A21" s="292"/>
      <c r="B21" s="87"/>
      <c r="C21" s="293"/>
      <c r="D21" s="293"/>
      <c r="E21" s="293"/>
      <c r="F21" s="294"/>
      <c r="G21" s="76"/>
      <c r="H21" s="76"/>
      <c r="I21" s="87"/>
      <c r="J21" s="87"/>
      <c r="K21" s="87"/>
      <c r="L21" s="87"/>
      <c r="M21" s="87"/>
      <c r="N21" s="87"/>
      <c r="O21" s="2"/>
      <c r="P21" s="2"/>
      <c r="Q21" s="2"/>
      <c r="R21" s="2"/>
      <c r="S21" s="2"/>
      <c r="T21" s="2"/>
    </row>
    <row r="22" spans="1:18" s="150" customFormat="1" ht="16.5">
      <c r="A22" s="156" t="s">
        <v>177</v>
      </c>
      <c r="B22" s="156" t="s">
        <v>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</row>
    <row r="23" spans="1:18" s="150" customFormat="1" ht="16.5">
      <c r="A23" s="157" t="s">
        <v>178</v>
      </c>
      <c r="B23" s="157" t="s">
        <v>75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</row>
    <row r="24" spans="1:18" s="150" customFormat="1" ht="36" customHeight="1">
      <c r="A24" s="388" t="s">
        <v>367</v>
      </c>
      <c r="B24" s="502" t="s">
        <v>508</v>
      </c>
      <c r="C24" s="502"/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157"/>
      <c r="P24" s="157"/>
      <c r="Q24" s="157"/>
      <c r="R24" s="157"/>
    </row>
    <row r="25" spans="1:18" s="150" customFormat="1" ht="16.5" customHeight="1">
      <c r="A25" s="388" t="s">
        <v>179</v>
      </c>
      <c r="B25" s="388" t="s">
        <v>212</v>
      </c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157"/>
      <c r="P25" s="157"/>
      <c r="Q25" s="157"/>
      <c r="R25" s="157"/>
    </row>
    <row r="26" spans="1:18" s="150" customFormat="1" ht="16.5">
      <c r="A26" s="388" t="s">
        <v>433</v>
      </c>
      <c r="B26" s="501" t="s">
        <v>509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157"/>
      <c r="P26" s="157"/>
      <c r="Q26" s="157"/>
      <c r="R26" s="157"/>
    </row>
    <row r="27" spans="1:18" s="150" customFormat="1" ht="16.5">
      <c r="A27" s="388" t="s">
        <v>8</v>
      </c>
      <c r="B27" s="388" t="s">
        <v>516</v>
      </c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157"/>
      <c r="P27" s="157"/>
      <c r="Q27" s="157"/>
      <c r="R27" s="157"/>
    </row>
    <row r="28" spans="1:18" s="150" customFormat="1" ht="21" customHeight="1">
      <c r="A28" s="388" t="s">
        <v>415</v>
      </c>
      <c r="B28" s="404" t="s">
        <v>416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157"/>
      <c r="P28" s="157"/>
      <c r="Q28" s="157"/>
      <c r="R28" s="157"/>
    </row>
    <row r="29" spans="1:18" s="150" customFormat="1" ht="21" customHeight="1">
      <c r="A29" s="388" t="s">
        <v>455</v>
      </c>
      <c r="B29" s="388" t="s">
        <v>507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157"/>
      <c r="P29" s="157"/>
      <c r="Q29" s="157"/>
      <c r="R29" s="157"/>
    </row>
    <row r="30" spans="1:18" s="150" customFormat="1" ht="25.5" customHeight="1">
      <c r="A30" s="388" t="s">
        <v>457</v>
      </c>
      <c r="B30" s="388" t="s">
        <v>506</v>
      </c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157"/>
      <c r="P30" s="157"/>
      <c r="Q30" s="157"/>
      <c r="R30" s="157"/>
    </row>
    <row r="31" spans="1:18" s="150" customFormat="1" ht="27" customHeight="1">
      <c r="A31" s="494" t="s">
        <v>445</v>
      </c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157"/>
      <c r="P31" s="157"/>
      <c r="Q31" s="157"/>
      <c r="R31" s="157"/>
    </row>
    <row r="32" spans="1:18" ht="15" customHeight="1">
      <c r="A32" s="124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2"/>
      <c r="P32" s="2"/>
      <c r="Q32" s="2"/>
      <c r="R32" s="2"/>
    </row>
    <row r="33" spans="1:18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>
      <c r="N71" s="2"/>
    </row>
    <row r="72" ht="15" customHeight="1">
      <c r="N72" s="2"/>
    </row>
    <row r="73" spans="1:14" ht="15" customHeight="1">
      <c r="A73" s="12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spans="1:14" ht="18.75" customHeight="1">
      <c r="A88" s="492"/>
      <c r="B88" s="492"/>
      <c r="C88" s="492"/>
      <c r="D88" s="492"/>
      <c r="E88" s="492"/>
      <c r="F88" s="492"/>
      <c r="G88" s="492"/>
      <c r="H88" s="492"/>
      <c r="I88" s="492"/>
      <c r="J88" s="492"/>
      <c r="K88" s="492"/>
      <c r="L88" s="492"/>
      <c r="M88" s="492"/>
      <c r="N88" s="492"/>
    </row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/>
  <mergeCells count="14">
    <mergeCell ref="N4:N5"/>
    <mergeCell ref="A88:N88"/>
    <mergeCell ref="B26:N26"/>
    <mergeCell ref="B24:N24"/>
    <mergeCell ref="A31:N31"/>
    <mergeCell ref="F4:F5"/>
    <mergeCell ref="A4:E5"/>
    <mergeCell ref="G4:G5"/>
    <mergeCell ref="K4:K5"/>
    <mergeCell ref="H4:H5"/>
    <mergeCell ref="M4:M5"/>
    <mergeCell ref="J4:J5"/>
    <mergeCell ref="I4:I5"/>
    <mergeCell ref="L4:L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 20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634"/>
  <sheetViews>
    <sheetView showGridLines="0" view="pageBreakPreview" zoomScale="60" zoomScaleNormal="60" zoomScalePageLayoutView="0" workbookViewId="0" topLeftCell="A49">
      <selection activeCell="E2" sqref="E2"/>
    </sheetView>
  </sheetViews>
  <sheetFormatPr defaultColWidth="9.77734375" defaultRowHeight="15.75"/>
  <cols>
    <col min="1" max="1" width="2.88671875" style="1" customWidth="1"/>
    <col min="2" max="4" width="2.77734375" style="1" customWidth="1"/>
    <col min="5" max="5" width="52.6640625" style="1" customWidth="1"/>
    <col min="6" max="14" width="14.21484375" style="1" customWidth="1"/>
    <col min="15" max="15" width="9.77734375" style="1" customWidth="1"/>
    <col min="16" max="16" width="9.77734375" style="59" customWidth="1"/>
    <col min="17" max="17" width="12.6640625" style="1" bestFit="1" customWidth="1"/>
    <col min="18" max="16384" width="9.77734375" style="1" customWidth="1"/>
  </cols>
  <sheetData>
    <row r="1" spans="1:15" ht="26.25">
      <c r="A1" s="277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54" t="s">
        <v>176</v>
      </c>
    </row>
    <row r="2" spans="1:15" ht="26.25">
      <c r="A2" s="253" t="s">
        <v>482</v>
      </c>
      <c r="B2" s="118"/>
      <c r="C2" s="118"/>
      <c r="D2" s="118"/>
      <c r="E2" s="118"/>
      <c r="F2" s="125"/>
      <c r="G2" s="125"/>
      <c r="H2" s="118"/>
      <c r="I2" s="118"/>
      <c r="J2" s="118"/>
      <c r="K2" s="118"/>
      <c r="L2" s="118"/>
      <c r="M2" s="118"/>
      <c r="N2" s="118"/>
      <c r="O2" s="118"/>
    </row>
    <row r="3" spans="1:15" ht="15.7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24.75" customHeight="1">
      <c r="A4" s="483" t="s">
        <v>192</v>
      </c>
      <c r="B4" s="489"/>
      <c r="C4" s="489"/>
      <c r="D4" s="489"/>
      <c r="E4" s="489"/>
      <c r="F4" s="485">
        <v>2000</v>
      </c>
      <c r="G4" s="485">
        <v>2001</v>
      </c>
      <c r="H4" s="485">
        <v>2002</v>
      </c>
      <c r="I4" s="485">
        <v>2003</v>
      </c>
      <c r="J4" s="485">
        <v>2004</v>
      </c>
      <c r="K4" s="485">
        <v>2005</v>
      </c>
      <c r="L4" s="485">
        <v>2006</v>
      </c>
      <c r="M4" s="485">
        <v>2007</v>
      </c>
      <c r="N4" s="485" t="s">
        <v>484</v>
      </c>
      <c r="O4" s="491" t="s">
        <v>227</v>
      </c>
    </row>
    <row r="5" spans="1:15" ht="24.75" customHeight="1">
      <c r="A5" s="490"/>
      <c r="B5" s="490"/>
      <c r="C5" s="490"/>
      <c r="D5" s="490"/>
      <c r="E5" s="490"/>
      <c r="F5" s="481"/>
      <c r="G5" s="481"/>
      <c r="H5" s="481"/>
      <c r="I5" s="481"/>
      <c r="J5" s="481"/>
      <c r="K5" s="481"/>
      <c r="L5" s="481"/>
      <c r="M5" s="481"/>
      <c r="N5" s="481"/>
      <c r="O5" s="481"/>
    </row>
    <row r="6" spans="1:15" ht="15.75">
      <c r="A6" s="126"/>
      <c r="B6" s="126"/>
      <c r="C6" s="126"/>
      <c r="D6" s="126"/>
      <c r="E6" s="126"/>
      <c r="F6" s="77"/>
      <c r="G6" s="81"/>
      <c r="H6" s="81"/>
      <c r="I6" s="81"/>
      <c r="J6" s="81"/>
      <c r="K6" s="81"/>
      <c r="L6" s="81"/>
      <c r="M6" s="81"/>
      <c r="N6" s="81"/>
      <c r="O6" s="127"/>
    </row>
    <row r="7" spans="1:16" s="6" customFormat="1" ht="39" customHeight="1">
      <c r="A7" s="255" t="s">
        <v>387</v>
      </c>
      <c r="B7" s="248"/>
      <c r="C7" s="248"/>
      <c r="D7" s="248"/>
      <c r="E7" s="248"/>
      <c r="F7" s="161"/>
      <c r="G7" s="161"/>
      <c r="H7" s="161"/>
      <c r="I7" s="161"/>
      <c r="J7" s="161"/>
      <c r="K7" s="161"/>
      <c r="L7" s="161"/>
      <c r="M7" s="161"/>
      <c r="N7" s="161"/>
      <c r="O7" s="128"/>
      <c r="P7" s="16"/>
    </row>
    <row r="8" spans="1:20" s="6" customFormat="1" ht="16.5" customHeight="1">
      <c r="A8" s="29"/>
      <c r="B8" s="29" t="s">
        <v>25</v>
      </c>
      <c r="C8" s="29"/>
      <c r="D8" s="29"/>
      <c r="E8" s="29"/>
      <c r="F8" s="30"/>
      <c r="G8" s="30"/>
      <c r="H8" s="30"/>
      <c r="I8" s="30"/>
      <c r="J8" s="30"/>
      <c r="K8" s="30"/>
      <c r="L8" s="30"/>
      <c r="M8" s="30"/>
      <c r="N8" s="30"/>
      <c r="O8" s="278"/>
      <c r="P8" s="16"/>
      <c r="Q8" s="36"/>
      <c r="T8" s="40"/>
    </row>
    <row r="9" spans="1:20" s="6" customFormat="1" ht="15.75">
      <c r="A9" s="217"/>
      <c r="B9" s="217" t="s">
        <v>348</v>
      </c>
      <c r="C9" s="217"/>
      <c r="D9" s="217"/>
      <c r="E9" s="217"/>
      <c r="F9" s="417">
        <v>1604834.8</v>
      </c>
      <c r="G9" s="226">
        <v>1602315.5</v>
      </c>
      <c r="H9" s="226">
        <v>1615561.6</v>
      </c>
      <c r="I9" s="226">
        <v>1637396.4000000001</v>
      </c>
      <c r="J9" s="226">
        <v>1705798.4000000001</v>
      </c>
      <c r="K9" s="226">
        <v>1753594.9</v>
      </c>
      <c r="L9" s="226">
        <v>1837925.5731051993</v>
      </c>
      <c r="M9" s="226">
        <v>1898397.8172499724</v>
      </c>
      <c r="N9" s="226">
        <v>1936038.8629376632</v>
      </c>
      <c r="O9" s="347">
        <f>(((N9/F9)^(1/8))-1)*100</f>
        <v>2.373008698513357</v>
      </c>
      <c r="P9" s="16"/>
      <c r="Q9" s="36"/>
      <c r="T9" s="40"/>
    </row>
    <row r="10" spans="1:20" s="6" customFormat="1" ht="5.25" customHeight="1">
      <c r="A10" s="29"/>
      <c r="B10" s="29"/>
      <c r="C10" s="29"/>
      <c r="D10" s="29"/>
      <c r="E10" s="29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6"/>
      <c r="Q10" s="36"/>
      <c r="T10" s="40"/>
    </row>
    <row r="11" spans="1:20" s="6" customFormat="1" ht="16.5" customHeight="1">
      <c r="A11" s="29"/>
      <c r="B11" s="29" t="s">
        <v>26</v>
      </c>
      <c r="C11" s="29"/>
      <c r="D11" s="29"/>
      <c r="E11" s="29"/>
      <c r="F11" s="189"/>
      <c r="G11" s="189"/>
      <c r="H11" s="189"/>
      <c r="I11" s="189"/>
      <c r="J11" s="189"/>
      <c r="K11" s="189"/>
      <c r="L11" s="189"/>
      <c r="M11" s="189"/>
      <c r="N11" s="189"/>
      <c r="O11" s="187"/>
      <c r="P11" s="16"/>
      <c r="Q11" s="36"/>
      <c r="T11" s="40"/>
    </row>
    <row r="12" spans="1:20" s="6" customFormat="1" ht="15.75">
      <c r="A12" s="29"/>
      <c r="B12" s="29" t="s">
        <v>348</v>
      </c>
      <c r="C12" s="29"/>
      <c r="D12" s="29"/>
      <c r="E12" s="29"/>
      <c r="F12" s="189">
        <v>1475634</v>
      </c>
      <c r="G12" s="189">
        <v>1473153.5</v>
      </c>
      <c r="H12" s="189">
        <v>1485366.3</v>
      </c>
      <c r="I12" s="189">
        <v>1505378.3</v>
      </c>
      <c r="J12" s="189">
        <v>1568235.6</v>
      </c>
      <c r="K12" s="189">
        <v>1612177.7</v>
      </c>
      <c r="L12" s="189">
        <v>1689707.0859249043</v>
      </c>
      <c r="M12" s="189">
        <v>1745303.2085554786</v>
      </c>
      <c r="N12" s="189">
        <v>1779908.0839844863</v>
      </c>
      <c r="O12" s="187">
        <f>(((N12/F12)^(1/8))-1)*100</f>
        <v>2.3710989128049365</v>
      </c>
      <c r="P12" s="16"/>
      <c r="Q12" s="36"/>
      <c r="T12" s="40"/>
    </row>
    <row r="13" spans="1:16" s="6" customFormat="1" ht="40.5" customHeight="1">
      <c r="A13" s="255" t="s">
        <v>20</v>
      </c>
      <c r="B13" s="248"/>
      <c r="C13" s="248"/>
      <c r="D13" s="248"/>
      <c r="E13" s="248"/>
      <c r="F13" s="196"/>
      <c r="G13" s="196"/>
      <c r="H13" s="196"/>
      <c r="I13" s="196"/>
      <c r="J13" s="196"/>
      <c r="K13" s="196"/>
      <c r="L13" s="196"/>
      <c r="M13" s="196"/>
      <c r="N13" s="196"/>
      <c r="O13" s="197"/>
      <c r="P13" s="16"/>
    </row>
    <row r="14" spans="1:20" s="6" customFormat="1" ht="17.25" customHeight="1">
      <c r="A14" s="225"/>
      <c r="B14" s="221" t="s">
        <v>417</v>
      </c>
      <c r="C14" s="221"/>
      <c r="D14" s="221"/>
      <c r="E14" s="221"/>
      <c r="F14" s="227">
        <v>93.24815</v>
      </c>
      <c r="G14" s="227">
        <v>97.35434</v>
      </c>
      <c r="H14" s="226">
        <v>102.904</v>
      </c>
      <c r="I14" s="226">
        <v>106.996</v>
      </c>
      <c r="J14" s="226">
        <v>112.55</v>
      </c>
      <c r="K14" s="226">
        <v>116.301</v>
      </c>
      <c r="L14" s="226">
        <v>121.015</v>
      </c>
      <c r="M14" s="226">
        <v>125.564</v>
      </c>
      <c r="N14" s="226">
        <v>133.761</v>
      </c>
      <c r="O14" s="347">
        <f>(((N14/F14)^(1/8))-1)*100</f>
        <v>4.613121337756043</v>
      </c>
      <c r="P14" s="16"/>
      <c r="Q14" s="36"/>
      <c r="T14" s="40"/>
    </row>
    <row r="15" spans="1:20" s="6" customFormat="1" ht="16.5" customHeight="1">
      <c r="A15" s="3"/>
      <c r="B15" s="3"/>
      <c r="C15" s="29" t="s">
        <v>450</v>
      </c>
      <c r="D15" s="29"/>
      <c r="E15" s="29"/>
      <c r="F15" s="189">
        <v>8.96</v>
      </c>
      <c r="G15" s="189">
        <v>4.4</v>
      </c>
      <c r="H15" s="186">
        <v>5.7</v>
      </c>
      <c r="I15" s="186">
        <v>3.98</v>
      </c>
      <c r="J15" s="186">
        <v>5.19</v>
      </c>
      <c r="K15" s="186">
        <v>3.33</v>
      </c>
      <c r="L15" s="186">
        <v>4.05</v>
      </c>
      <c r="M15" s="186">
        <v>3.76</v>
      </c>
      <c r="N15" s="186">
        <v>6.53</v>
      </c>
      <c r="O15" s="188" t="s">
        <v>439</v>
      </c>
      <c r="P15" s="16"/>
      <c r="Q15" s="36"/>
      <c r="T15" s="40"/>
    </row>
    <row r="16" spans="1:20" s="6" customFormat="1" ht="9" customHeight="1">
      <c r="A16" s="3"/>
      <c r="B16" s="3"/>
      <c r="C16" s="29"/>
      <c r="D16" s="29"/>
      <c r="E16" s="29"/>
      <c r="F16" s="189"/>
      <c r="G16" s="189"/>
      <c r="H16" s="186"/>
      <c r="I16" s="186"/>
      <c r="J16" s="186"/>
      <c r="K16" s="186"/>
      <c r="L16" s="186"/>
      <c r="M16" s="186"/>
      <c r="N16" s="186"/>
      <c r="O16" s="188"/>
      <c r="P16" s="16"/>
      <c r="Q16" s="36"/>
      <c r="T16" s="40"/>
    </row>
    <row r="17" spans="1:20" s="6" customFormat="1" ht="16.5" customHeight="1">
      <c r="A17" s="217"/>
      <c r="B17" s="217" t="s">
        <v>418</v>
      </c>
      <c r="C17" s="217"/>
      <c r="D17" s="217"/>
      <c r="E17" s="217"/>
      <c r="F17" s="227">
        <v>93.73972071</v>
      </c>
      <c r="G17" s="227">
        <v>97.32807416</v>
      </c>
      <c r="H17" s="226">
        <v>103.22834431</v>
      </c>
      <c r="I17" s="226">
        <v>108.08969775</v>
      </c>
      <c r="J17" s="226">
        <v>115.3683712</v>
      </c>
      <c r="K17" s="226">
        <v>119.847757</v>
      </c>
      <c r="L17" s="226">
        <v>124.869246</v>
      </c>
      <c r="M17" s="226">
        <v>129.898598</v>
      </c>
      <c r="N17" s="226">
        <v>140.704572</v>
      </c>
      <c r="O17" s="347">
        <f>(((N17/F17)^(1/8))-1)*100</f>
        <v>5.207831519653761</v>
      </c>
      <c r="P17" s="16"/>
      <c r="Q17" s="36"/>
      <c r="T17" s="40"/>
    </row>
    <row r="18" spans="1:20" s="6" customFormat="1" ht="16.5" customHeight="1">
      <c r="A18" s="3"/>
      <c r="B18" s="3"/>
      <c r="C18" s="29" t="s">
        <v>450</v>
      </c>
      <c r="D18" s="29"/>
      <c r="E18" s="29"/>
      <c r="F18" s="189">
        <v>8.737469793503049</v>
      </c>
      <c r="G18" s="189">
        <v>3.8279967369448276</v>
      </c>
      <c r="H18" s="186">
        <v>6.0622489460753215</v>
      </c>
      <c r="I18" s="186">
        <v>4.709320363989478</v>
      </c>
      <c r="J18" s="186">
        <v>6.733919699576552</v>
      </c>
      <c r="K18" s="186">
        <v>3.88268097521689</v>
      </c>
      <c r="L18" s="186">
        <v>4.189889844997263</v>
      </c>
      <c r="M18" s="186">
        <v>4.027694697539852</v>
      </c>
      <c r="N18" s="186">
        <v>8.31877646593231</v>
      </c>
      <c r="O18" s="188" t="s">
        <v>439</v>
      </c>
      <c r="P18" s="16"/>
      <c r="Q18" s="36"/>
      <c r="T18" s="40"/>
    </row>
    <row r="19" spans="1:20" s="6" customFormat="1" ht="9" customHeight="1">
      <c r="A19" s="3"/>
      <c r="B19" s="3"/>
      <c r="C19" s="29"/>
      <c r="D19" s="29"/>
      <c r="E19" s="29"/>
      <c r="F19" s="189"/>
      <c r="G19" s="189"/>
      <c r="H19" s="186"/>
      <c r="I19" s="186"/>
      <c r="J19" s="186"/>
      <c r="K19" s="186"/>
      <c r="L19" s="186"/>
      <c r="M19" s="186"/>
      <c r="N19" s="186"/>
      <c r="O19" s="188"/>
      <c r="P19" s="16"/>
      <c r="Q19" s="36"/>
      <c r="T19" s="40"/>
    </row>
    <row r="20" spans="1:20" s="6" customFormat="1" ht="16.5" customHeight="1">
      <c r="A20" s="217"/>
      <c r="B20" s="217" t="s">
        <v>451</v>
      </c>
      <c r="C20" s="217"/>
      <c r="D20" s="217"/>
      <c r="E20" s="217"/>
      <c r="F20" s="227">
        <v>86.7805</v>
      </c>
      <c r="G20" s="227">
        <v>90.5409</v>
      </c>
      <c r="H20" s="227">
        <v>95.6717</v>
      </c>
      <c r="I20" s="227">
        <v>100</v>
      </c>
      <c r="J20" s="227">
        <v>106.524</v>
      </c>
      <c r="K20" s="227">
        <v>110.344</v>
      </c>
      <c r="L20" s="227">
        <v>116.287</v>
      </c>
      <c r="M20" s="227">
        <v>120.436</v>
      </c>
      <c r="N20" s="227">
        <v>129.774</v>
      </c>
      <c r="O20" s="347">
        <f>(((N20/F20)^(1/8))-1)*100</f>
        <v>5.158817258994874</v>
      </c>
      <c r="P20" s="16"/>
      <c r="Q20" s="36"/>
      <c r="T20" s="40"/>
    </row>
    <row r="21" spans="1:20" s="6" customFormat="1" ht="16.5" customHeight="1">
      <c r="A21" s="3"/>
      <c r="B21" s="3"/>
      <c r="C21" s="29" t="s">
        <v>450</v>
      </c>
      <c r="D21" s="29"/>
      <c r="E21" s="29"/>
      <c r="F21" s="189">
        <v>8.57823142870011</v>
      </c>
      <c r="G21" s="189">
        <v>4.333231543952842</v>
      </c>
      <c r="H21" s="189">
        <v>5.666831233177505</v>
      </c>
      <c r="I21" s="189">
        <v>4.52411737222187</v>
      </c>
      <c r="J21" s="189">
        <v>6.5239999999999965</v>
      </c>
      <c r="K21" s="189">
        <v>3.586046336975701</v>
      </c>
      <c r="L21" s="189">
        <v>5.385884144131081</v>
      </c>
      <c r="M21" s="189">
        <v>3.567896669447146</v>
      </c>
      <c r="N21" s="189">
        <v>7.753495632535112</v>
      </c>
      <c r="O21" s="188" t="s">
        <v>439</v>
      </c>
      <c r="P21" s="16"/>
      <c r="Q21" s="36"/>
      <c r="T21" s="40"/>
    </row>
    <row r="22" spans="1:20" s="6" customFormat="1" ht="8.25" customHeight="1">
      <c r="A22" s="3"/>
      <c r="B22" s="3"/>
      <c r="C22" s="29"/>
      <c r="D22" s="29"/>
      <c r="E22" s="29"/>
      <c r="F22" s="189"/>
      <c r="G22" s="189"/>
      <c r="H22" s="189"/>
      <c r="I22" s="189"/>
      <c r="J22" s="189"/>
      <c r="K22" s="189"/>
      <c r="L22" s="189"/>
      <c r="M22" s="189"/>
      <c r="N22" s="189"/>
      <c r="O22" s="188"/>
      <c r="P22" s="16"/>
      <c r="Q22" s="36"/>
      <c r="T22" s="40"/>
    </row>
    <row r="23" spans="1:20" s="6" customFormat="1" ht="16.5" customHeight="1">
      <c r="A23" s="217"/>
      <c r="B23" s="217" t="s">
        <v>429</v>
      </c>
      <c r="C23" s="217"/>
      <c r="D23" s="217"/>
      <c r="E23" s="217"/>
      <c r="F23" s="227">
        <v>342.5732978871096</v>
      </c>
      <c r="G23" s="227">
        <v>362.7111077687259</v>
      </c>
      <c r="H23" s="226">
        <v>387.9439694530991</v>
      </c>
      <c r="I23" s="226">
        <v>421.117134494738</v>
      </c>
      <c r="J23" s="226">
        <v>452.2103080879897</v>
      </c>
      <c r="K23" s="226">
        <v>477.0888247907199</v>
      </c>
      <c r="L23" s="226">
        <v>498.25548089371</v>
      </c>
      <c r="M23" s="226">
        <v>514.2685953676809</v>
      </c>
      <c r="N23" s="226">
        <v>564.0591903150045</v>
      </c>
      <c r="O23" s="347">
        <f>(((N23/F23)^(1/8))-1)*100</f>
        <v>6.43179737314552</v>
      </c>
      <c r="P23" s="16"/>
      <c r="Q23" s="36"/>
      <c r="T23" s="40"/>
    </row>
    <row r="24" spans="1:20" s="6" customFormat="1" ht="16.5" customHeight="1">
      <c r="A24" s="3"/>
      <c r="B24" s="3"/>
      <c r="C24" s="29" t="s">
        <v>21</v>
      </c>
      <c r="D24" s="29"/>
      <c r="E24" s="29"/>
      <c r="F24" s="189">
        <v>12.102342632737994</v>
      </c>
      <c r="G24" s="189">
        <v>5.878394494206152</v>
      </c>
      <c r="H24" s="186">
        <v>6.956738060655776</v>
      </c>
      <c r="I24" s="186">
        <v>8.5510196455443</v>
      </c>
      <c r="J24" s="186">
        <v>7.38349761772521</v>
      </c>
      <c r="K24" s="186">
        <v>5.501536841988441</v>
      </c>
      <c r="L24" s="186">
        <v>4.436627940777083</v>
      </c>
      <c r="M24" s="186">
        <v>3.2138360917271847</v>
      </c>
      <c r="N24" s="186">
        <v>9.68182684998009</v>
      </c>
      <c r="O24" s="188" t="s">
        <v>439</v>
      </c>
      <c r="P24" s="16"/>
      <c r="Q24" s="36"/>
      <c r="T24" s="40"/>
    </row>
    <row r="25" spans="1:20" s="6" customFormat="1" ht="8.25" customHeight="1">
      <c r="A25" s="3"/>
      <c r="B25" s="3"/>
      <c r="C25" s="29"/>
      <c r="D25" s="29"/>
      <c r="E25" s="29"/>
      <c r="F25" s="189"/>
      <c r="G25" s="189"/>
      <c r="H25" s="186"/>
      <c r="I25" s="186"/>
      <c r="J25" s="186"/>
      <c r="K25" s="186"/>
      <c r="L25" s="186"/>
      <c r="M25" s="186"/>
      <c r="N25" s="186"/>
      <c r="O25" s="188"/>
      <c r="P25" s="16"/>
      <c r="Q25" s="36"/>
      <c r="T25" s="40"/>
    </row>
    <row r="26" spans="1:20" s="6" customFormat="1" ht="16.5" customHeight="1">
      <c r="A26" s="217"/>
      <c r="B26" s="217" t="s">
        <v>419</v>
      </c>
      <c r="C26" s="217"/>
      <c r="D26" s="217"/>
      <c r="E26" s="217"/>
      <c r="F26" s="227">
        <v>338.1288856179784</v>
      </c>
      <c r="G26" s="227">
        <v>357.85420188731183</v>
      </c>
      <c r="H26" s="226">
        <v>386.3681975281114</v>
      </c>
      <c r="I26" s="226">
        <v>415.10571130193654</v>
      </c>
      <c r="J26" s="226">
        <v>444.369391945955</v>
      </c>
      <c r="K26" s="226">
        <v>465.00999858762475</v>
      </c>
      <c r="L26" s="226">
        <v>486.51125541052124</v>
      </c>
      <c r="M26" s="226">
        <v>506.87336577946473</v>
      </c>
      <c r="N26" s="226">
        <v>544.9915790942675</v>
      </c>
      <c r="O26" s="347">
        <f>(((N26/F26)^(1/8))-1)*100</f>
        <v>6.148396946153145</v>
      </c>
      <c r="P26" s="16"/>
      <c r="Q26" s="36"/>
      <c r="T26" s="40"/>
    </row>
    <row r="27" spans="1:20" s="6" customFormat="1" ht="16.5" customHeight="1">
      <c r="A27" s="3"/>
      <c r="B27" s="3"/>
      <c r="C27" s="29" t="s">
        <v>21</v>
      </c>
      <c r="D27" s="29"/>
      <c r="E27" s="29"/>
      <c r="F27" s="189">
        <v>11.11031288549189</v>
      </c>
      <c r="G27" s="189">
        <v>5.833667902487116</v>
      </c>
      <c r="H27" s="186">
        <v>7.968048297440045</v>
      </c>
      <c r="I27" s="186">
        <v>7.437856934830722</v>
      </c>
      <c r="J27" s="186">
        <v>7.049693571364246</v>
      </c>
      <c r="K27" s="186">
        <v>4.644920873438574</v>
      </c>
      <c r="L27" s="186">
        <v>4.6238267753816675</v>
      </c>
      <c r="M27" s="186">
        <v>4.185331817608584</v>
      </c>
      <c r="N27" s="186">
        <v>7.520263617754908</v>
      </c>
      <c r="O27" s="188" t="s">
        <v>439</v>
      </c>
      <c r="P27" s="16"/>
      <c r="Q27" s="36"/>
      <c r="T27" s="40"/>
    </row>
    <row r="28" spans="1:16" s="6" customFormat="1" ht="48" customHeight="1">
      <c r="A28" s="255" t="s">
        <v>14</v>
      </c>
      <c r="B28" s="248"/>
      <c r="C28" s="248"/>
      <c r="D28" s="248"/>
      <c r="E28" s="248"/>
      <c r="F28" s="196"/>
      <c r="G28" s="196"/>
      <c r="H28" s="196"/>
      <c r="I28" s="196"/>
      <c r="J28" s="196"/>
      <c r="K28" s="196"/>
      <c r="L28" s="196"/>
      <c r="M28" s="196"/>
      <c r="N28" s="196"/>
      <c r="O28" s="197"/>
      <c r="P28" s="16"/>
    </row>
    <row r="29" spans="1:20" s="6" customFormat="1" ht="16.5" customHeight="1">
      <c r="A29" s="29"/>
      <c r="B29" s="29" t="s">
        <v>420</v>
      </c>
      <c r="C29" s="29"/>
      <c r="D29" s="29"/>
      <c r="E29" s="29"/>
      <c r="F29" s="189"/>
      <c r="G29" s="189"/>
      <c r="H29" s="186"/>
      <c r="I29" s="186"/>
      <c r="J29" s="186"/>
      <c r="K29" s="186"/>
      <c r="L29" s="186"/>
      <c r="M29" s="186"/>
      <c r="N29" s="186"/>
      <c r="O29" s="187"/>
      <c r="P29" s="16"/>
      <c r="Q29" s="36"/>
      <c r="T29" s="40"/>
    </row>
    <row r="30" spans="1:20" s="6" customFormat="1" ht="15.75">
      <c r="A30" s="29"/>
      <c r="B30" s="29" t="s">
        <v>475</v>
      </c>
      <c r="C30" s="29"/>
      <c r="D30" s="29"/>
      <c r="E30" s="29"/>
      <c r="F30" s="189"/>
      <c r="G30" s="189"/>
      <c r="H30" s="186"/>
      <c r="I30" s="186"/>
      <c r="J30" s="186"/>
      <c r="K30" s="186"/>
      <c r="L30" s="186"/>
      <c r="M30" s="186"/>
      <c r="N30" s="186"/>
      <c r="O30" s="187"/>
      <c r="P30" s="16"/>
      <c r="Q30" s="36"/>
      <c r="T30" s="40"/>
    </row>
    <row r="31" spans="1:20" s="6" customFormat="1" ht="7.5" customHeight="1">
      <c r="A31" s="29"/>
      <c r="B31" s="29"/>
      <c r="C31" s="29"/>
      <c r="D31" s="29"/>
      <c r="E31" s="29"/>
      <c r="F31" s="189"/>
      <c r="G31" s="189"/>
      <c r="H31" s="186"/>
      <c r="I31" s="186"/>
      <c r="J31" s="186"/>
      <c r="K31" s="186"/>
      <c r="L31" s="186"/>
      <c r="M31" s="186"/>
      <c r="N31" s="186"/>
      <c r="O31" s="187"/>
      <c r="P31" s="16"/>
      <c r="Q31" s="36"/>
      <c r="T31" s="40"/>
    </row>
    <row r="32" spans="1:20" s="6" customFormat="1" ht="16.5" customHeight="1">
      <c r="A32" s="217"/>
      <c r="B32" s="217"/>
      <c r="C32" s="217" t="s">
        <v>85</v>
      </c>
      <c r="D32" s="217"/>
      <c r="E32" s="217"/>
      <c r="F32" s="227">
        <v>37.662945591950084</v>
      </c>
      <c r="G32" s="227">
        <v>38.5909862878224</v>
      </c>
      <c r="H32" s="226">
        <v>38.618518230583845</v>
      </c>
      <c r="I32" s="226">
        <v>38.81453512280833</v>
      </c>
      <c r="J32" s="226">
        <v>38.46912483340738</v>
      </c>
      <c r="K32" s="226">
        <v>38.899923474432725</v>
      </c>
      <c r="L32" s="226">
        <v>38.87947775069206</v>
      </c>
      <c r="M32" s="226">
        <v>38.928355261062094</v>
      </c>
      <c r="N32" s="226">
        <v>38.00808905435815</v>
      </c>
      <c r="O32" s="347">
        <f>(((N32/F32)^(1/8))-1)*100</f>
        <v>0.11409342901838038</v>
      </c>
      <c r="P32" s="16"/>
      <c r="Q32" s="36"/>
      <c r="T32" s="40"/>
    </row>
    <row r="33" spans="1:20" s="6" customFormat="1" ht="19.5" customHeight="1">
      <c r="A33" s="29"/>
      <c r="B33" s="29"/>
      <c r="C33" s="29" t="s">
        <v>86</v>
      </c>
      <c r="D33" s="29"/>
      <c r="E33" s="29"/>
      <c r="F33" s="189">
        <v>40.644237982201254</v>
      </c>
      <c r="G33" s="189">
        <v>41.44653438151808</v>
      </c>
      <c r="H33" s="189">
        <v>40.96050688019902</v>
      </c>
      <c r="I33" s="189">
        <v>40.79591760439642</v>
      </c>
      <c r="J33" s="189">
        <v>40.19546868058641</v>
      </c>
      <c r="K33" s="189">
        <v>40.2404106585498</v>
      </c>
      <c r="L33" s="189">
        <v>40.21815477420155</v>
      </c>
      <c r="M33" s="189">
        <v>40.27428243764136</v>
      </c>
      <c r="N33" s="189">
        <v>39.316392670509344</v>
      </c>
      <c r="O33" s="187">
        <f>(((N33/F33)^(1/8))-1)*100</f>
        <v>-0.41433339440408723</v>
      </c>
      <c r="P33" s="16"/>
      <c r="Q33" s="36"/>
      <c r="T33" s="40"/>
    </row>
    <row r="34" spans="1:20" s="6" customFormat="1" ht="19.5" customHeight="1">
      <c r="A34" s="217"/>
      <c r="B34" s="217"/>
      <c r="C34" s="217" t="s">
        <v>87</v>
      </c>
      <c r="D34" s="217"/>
      <c r="E34" s="217"/>
      <c r="F34" s="227">
        <v>37.641497445257635</v>
      </c>
      <c r="G34" s="227">
        <v>38.981313005665704</v>
      </c>
      <c r="H34" s="227">
        <v>38.96835885874213</v>
      </c>
      <c r="I34" s="227">
        <v>39.11361172380276</v>
      </c>
      <c r="J34" s="227">
        <v>38.853842736561525</v>
      </c>
      <c r="K34" s="227">
        <v>38.99364579840242</v>
      </c>
      <c r="L34" s="227">
        <v>38.97037557327604</v>
      </c>
      <c r="M34" s="227">
        <v>39.02392405466536</v>
      </c>
      <c r="N34" s="227">
        <v>38.0978013023228</v>
      </c>
      <c r="O34" s="347">
        <f>(((N34/F34)^(1/8))-1)*100</f>
        <v>0.1507319189324896</v>
      </c>
      <c r="P34" s="16"/>
      <c r="Q34" s="36"/>
      <c r="T34" s="40"/>
    </row>
    <row r="35" spans="1:20" s="6" customFormat="1" ht="16.5" customHeight="1">
      <c r="A35" s="29"/>
      <c r="B35" s="29"/>
      <c r="C35" s="29" t="s">
        <v>88</v>
      </c>
      <c r="D35" s="29"/>
      <c r="E35" s="29"/>
      <c r="F35" s="189">
        <v>35.06771984216309</v>
      </c>
      <c r="G35" s="189">
        <v>36.82424430179487</v>
      </c>
      <c r="H35" s="189">
        <v>37.219155717950706</v>
      </c>
      <c r="I35" s="189">
        <v>37.66495943773599</v>
      </c>
      <c r="J35" s="189">
        <v>37.41448245224345</v>
      </c>
      <c r="K35" s="189">
        <v>37.87585661344271</v>
      </c>
      <c r="L35" s="189">
        <v>37.85481138701814</v>
      </c>
      <c r="M35" s="189">
        <v>37.90895479596063</v>
      </c>
      <c r="N35" s="189">
        <v>37.006302285419515</v>
      </c>
      <c r="O35" s="187">
        <f>(((N35/F35)^(1/8))-1)*100</f>
        <v>0.6748567833209096</v>
      </c>
      <c r="P35" s="16"/>
      <c r="Q35" s="36"/>
      <c r="T35" s="40"/>
    </row>
    <row r="36" spans="1:16" s="6" customFormat="1" ht="48" customHeight="1">
      <c r="A36" s="255" t="s">
        <v>388</v>
      </c>
      <c r="B36" s="248"/>
      <c r="C36" s="248"/>
      <c r="D36" s="248"/>
      <c r="E36" s="248"/>
      <c r="F36" s="196"/>
      <c r="G36" s="196"/>
      <c r="H36" s="196"/>
      <c r="I36" s="196"/>
      <c r="J36" s="196"/>
      <c r="K36" s="196"/>
      <c r="L36" s="196"/>
      <c r="M36" s="196"/>
      <c r="N36" s="196"/>
      <c r="O36" s="197"/>
      <c r="P36" s="16"/>
    </row>
    <row r="37" spans="1:20" s="6" customFormat="1" ht="16.5" customHeight="1">
      <c r="A37" s="29"/>
      <c r="B37" s="29" t="s">
        <v>335</v>
      </c>
      <c r="C37" s="3"/>
      <c r="D37" s="3"/>
      <c r="E37" s="3"/>
      <c r="F37" s="189"/>
      <c r="G37" s="189"/>
      <c r="H37" s="189"/>
      <c r="I37" s="189"/>
      <c r="J37" s="189"/>
      <c r="K37" s="189"/>
      <c r="L37" s="189"/>
      <c r="M37" s="189"/>
      <c r="N37" s="189"/>
      <c r="O37" s="187"/>
      <c r="P37" s="16"/>
      <c r="Q37" s="36"/>
      <c r="T37" s="40"/>
    </row>
    <row r="38" spans="1:20" s="6" customFormat="1" ht="14.25" customHeight="1">
      <c r="A38" s="217"/>
      <c r="B38" s="217" t="s">
        <v>348</v>
      </c>
      <c r="C38" s="221"/>
      <c r="D38" s="221"/>
      <c r="E38" s="221"/>
      <c r="F38" s="227">
        <v>409088.7435312667</v>
      </c>
      <c r="G38" s="227">
        <v>391735.7283984761</v>
      </c>
      <c r="H38" s="227">
        <v>420091.747346269</v>
      </c>
      <c r="I38" s="227">
        <v>429458.08941492933</v>
      </c>
      <c r="J38" s="227">
        <v>421585.17086015845</v>
      </c>
      <c r="K38" s="227">
        <v>408927.7716483517</v>
      </c>
      <c r="L38" s="227">
        <v>446905.0086525823</v>
      </c>
      <c r="M38" s="227">
        <v>478724.4879769144</v>
      </c>
      <c r="N38" s="227">
        <v>554049.017135014</v>
      </c>
      <c r="O38" s="347">
        <f>(((N38/F38)^(1/8))-1)*100</f>
        <v>3.8643081065430795</v>
      </c>
      <c r="P38" s="16"/>
      <c r="Q38" s="36"/>
      <c r="T38" s="40"/>
    </row>
    <row r="39" spans="1:20" s="6" customFormat="1" ht="7.5" customHeight="1">
      <c r="A39" s="29"/>
      <c r="B39" s="29"/>
      <c r="C39" s="3"/>
      <c r="D39" s="3"/>
      <c r="E39" s="3"/>
      <c r="F39" s="189"/>
      <c r="G39" s="189"/>
      <c r="H39" s="189"/>
      <c r="I39" s="189"/>
      <c r="J39" s="189"/>
      <c r="K39" s="189"/>
      <c r="L39" s="189"/>
      <c r="M39" s="189"/>
      <c r="N39" s="189"/>
      <c r="O39" s="187"/>
      <c r="P39" s="16"/>
      <c r="Q39" s="36"/>
      <c r="T39" s="40"/>
    </row>
    <row r="40" spans="1:20" s="6" customFormat="1" ht="16.5" customHeight="1">
      <c r="A40" s="29"/>
      <c r="B40" s="29"/>
      <c r="C40" s="29" t="s">
        <v>89</v>
      </c>
      <c r="D40" s="29"/>
      <c r="E40" s="29"/>
      <c r="F40" s="189">
        <v>201919.26932610708</v>
      </c>
      <c r="G40" s="189">
        <v>214424.1197310967</v>
      </c>
      <c r="H40" s="189">
        <v>237402.55617283</v>
      </c>
      <c r="I40" s="189">
        <v>244150.17005508408</v>
      </c>
      <c r="J40" s="189">
        <v>246101.00214333384</v>
      </c>
      <c r="K40" s="189">
        <v>262738.8307722068</v>
      </c>
      <c r="L40" s="189">
        <v>340495.20076667506</v>
      </c>
      <c r="M40" s="189">
        <v>373545.8508071144</v>
      </c>
      <c r="N40" s="189">
        <v>429960.74554615526</v>
      </c>
      <c r="O40" s="187">
        <f>(((N40/F40)^(1/8))-1)*100</f>
        <v>9.908525150075075</v>
      </c>
      <c r="P40" s="16"/>
      <c r="Q40" s="36"/>
      <c r="T40" s="40"/>
    </row>
    <row r="41" spans="1:20" s="6" customFormat="1" ht="19.5" customHeight="1">
      <c r="A41" s="217"/>
      <c r="B41" s="217"/>
      <c r="C41" s="217" t="s">
        <v>90</v>
      </c>
      <c r="D41" s="217"/>
      <c r="E41" s="217"/>
      <c r="F41" s="227">
        <v>207169.47420515958</v>
      </c>
      <c r="G41" s="227">
        <v>177311.6086673794</v>
      </c>
      <c r="H41" s="227">
        <v>182689.19117343897</v>
      </c>
      <c r="I41" s="227">
        <v>185307.9193598452</v>
      </c>
      <c r="J41" s="227">
        <v>175484.16871682456</v>
      </c>
      <c r="K41" s="227">
        <v>146188.9408761449</v>
      </c>
      <c r="L41" s="227">
        <v>106409.80788590721</v>
      </c>
      <c r="M41" s="227">
        <v>105178.6371698</v>
      </c>
      <c r="N41" s="227">
        <v>124088.2715888587</v>
      </c>
      <c r="O41" s="347">
        <f>(((N41/F41)^(1/8))-1)*100</f>
        <v>-6.205878196854919</v>
      </c>
      <c r="P41" s="16"/>
      <c r="Q41" s="36"/>
      <c r="T41" s="40"/>
    </row>
    <row r="42" spans="1:20" s="6" customFormat="1" ht="21" customHeight="1">
      <c r="A42" s="3"/>
      <c r="B42" s="29"/>
      <c r="C42" s="29"/>
      <c r="D42" s="29"/>
      <c r="E42" s="29"/>
      <c r="F42" s="189"/>
      <c r="G42" s="189"/>
      <c r="H42" s="186"/>
      <c r="I42" s="186"/>
      <c r="J42" s="186"/>
      <c r="K42" s="186"/>
      <c r="L42" s="186"/>
      <c r="M42" s="186"/>
      <c r="N42" s="186"/>
      <c r="O42" s="187"/>
      <c r="P42" s="16"/>
      <c r="Q42" s="36"/>
      <c r="T42" s="40"/>
    </row>
    <row r="43" spans="1:20" s="6" customFormat="1" ht="16.5" customHeight="1">
      <c r="A43" s="29"/>
      <c r="B43" s="29" t="s">
        <v>338</v>
      </c>
      <c r="C43" s="29"/>
      <c r="D43" s="29"/>
      <c r="E43" s="29"/>
      <c r="F43" s="189"/>
      <c r="G43" s="189"/>
      <c r="H43" s="189"/>
      <c r="I43" s="189"/>
      <c r="J43" s="189"/>
      <c r="K43" s="189"/>
      <c r="L43" s="189"/>
      <c r="M43" s="189"/>
      <c r="N43" s="189"/>
      <c r="O43" s="187"/>
      <c r="P43" s="16"/>
      <c r="Q43" s="36"/>
      <c r="T43" s="40"/>
    </row>
    <row r="44" spans="1:20" s="6" customFormat="1" ht="15.75">
      <c r="A44" s="29"/>
      <c r="B44" s="29" t="s">
        <v>348</v>
      </c>
      <c r="C44" s="29"/>
      <c r="D44" s="29"/>
      <c r="E44" s="29"/>
      <c r="F44" s="189">
        <v>346699.52600666217</v>
      </c>
      <c r="G44" s="189">
        <v>350526.8994438069</v>
      </c>
      <c r="H44" s="189">
        <v>357603.18737670674</v>
      </c>
      <c r="I44" s="189">
        <v>380013.03412174416</v>
      </c>
      <c r="J44" s="189">
        <v>391698.28027346643</v>
      </c>
      <c r="K44" s="189">
        <v>408267.7897254087</v>
      </c>
      <c r="L44" s="189">
        <v>454305.08781154396</v>
      </c>
      <c r="M44" s="189">
        <v>483366.08970313566</v>
      </c>
      <c r="N44" s="189">
        <v>506524.855734453</v>
      </c>
      <c r="O44" s="187">
        <f>(((N44/F44)^(1/8))-1)*100</f>
        <v>4.853018931662367</v>
      </c>
      <c r="P44" s="16"/>
      <c r="Q44" s="36"/>
      <c r="T44" s="40"/>
    </row>
    <row r="45" spans="1:20" s="6" customFormat="1" ht="7.5" customHeight="1">
      <c r="A45" s="29"/>
      <c r="B45" s="29"/>
      <c r="C45" s="29"/>
      <c r="D45" s="29"/>
      <c r="E45" s="29"/>
      <c r="F45" s="189"/>
      <c r="G45" s="189"/>
      <c r="H45" s="189"/>
      <c r="I45" s="189"/>
      <c r="J45" s="189"/>
      <c r="K45" s="189"/>
      <c r="L45" s="189"/>
      <c r="M45" s="189"/>
      <c r="N45" s="189"/>
      <c r="O45" s="187"/>
      <c r="P45" s="16"/>
      <c r="Q45" s="36"/>
      <c r="T45" s="40"/>
    </row>
    <row r="46" spans="1:20" s="6" customFormat="1" ht="16.5" customHeight="1">
      <c r="A46" s="221"/>
      <c r="B46" s="221"/>
      <c r="C46" s="221" t="s">
        <v>98</v>
      </c>
      <c r="D46" s="221"/>
      <c r="E46" s="221"/>
      <c r="F46" s="227">
        <v>253464.00474158864</v>
      </c>
      <c r="G46" s="227">
        <v>258911.28776756258</v>
      </c>
      <c r="H46" s="227">
        <v>255036.82951813858</v>
      </c>
      <c r="I46" s="227">
        <v>269046.28360928333</v>
      </c>
      <c r="J46" s="227">
        <v>280887.0070588591</v>
      </c>
      <c r="K46" s="227">
        <v>296066.46112903784</v>
      </c>
      <c r="L46" s="227">
        <v>312851.551016361</v>
      </c>
      <c r="M46" s="227">
        <v>332744.4093249681</v>
      </c>
      <c r="N46" s="227">
        <v>363295.20645796123</v>
      </c>
      <c r="O46" s="347">
        <f>(((N46/F46)^(1/8))-1)*100</f>
        <v>4.602706556529568</v>
      </c>
      <c r="P46" s="16"/>
      <c r="Q46" s="36"/>
      <c r="T46" s="40"/>
    </row>
    <row r="47" spans="1:20" s="6" customFormat="1" ht="19.5" customHeight="1">
      <c r="A47" s="3"/>
      <c r="B47" s="29"/>
      <c r="C47" s="29" t="s">
        <v>99</v>
      </c>
      <c r="D47" s="29"/>
      <c r="E47" s="29"/>
      <c r="F47" s="189">
        <v>93235.52126507359</v>
      </c>
      <c r="G47" s="189">
        <v>91615.61167624433</v>
      </c>
      <c r="H47" s="189">
        <v>102566.35785856818</v>
      </c>
      <c r="I47" s="189">
        <v>110966.75051246081</v>
      </c>
      <c r="J47" s="189">
        <v>110811.27321460738</v>
      </c>
      <c r="K47" s="189">
        <v>112201.32859637092</v>
      </c>
      <c r="L47" s="189">
        <v>141453.53679518297</v>
      </c>
      <c r="M47" s="189">
        <v>150621.68037816754</v>
      </c>
      <c r="N47" s="189">
        <v>143229.64927649175</v>
      </c>
      <c r="O47" s="187">
        <f>(((N47/F47)^(1/8))-1)*100</f>
        <v>5.513114031879818</v>
      </c>
      <c r="P47" s="16"/>
      <c r="Q47" s="36"/>
      <c r="T47" s="40"/>
    </row>
    <row r="48" spans="1:20" s="6" customFormat="1" ht="21" customHeight="1">
      <c r="A48" s="3"/>
      <c r="B48" s="3"/>
      <c r="C48" s="3"/>
      <c r="D48" s="3"/>
      <c r="E48" s="3"/>
      <c r="F48" s="189"/>
      <c r="G48" s="189"/>
      <c r="H48" s="186"/>
      <c r="I48" s="186"/>
      <c r="J48" s="186"/>
      <c r="K48" s="186"/>
      <c r="L48" s="186"/>
      <c r="M48" s="186"/>
      <c r="N48" s="186"/>
      <c r="O48" s="187"/>
      <c r="P48" s="16"/>
      <c r="Q48" s="36"/>
      <c r="T48" s="40"/>
    </row>
    <row r="49" spans="1:20" s="6" customFormat="1" ht="16.5" customHeight="1">
      <c r="A49" s="3"/>
      <c r="B49" s="3" t="s">
        <v>371</v>
      </c>
      <c r="C49" s="3"/>
      <c r="D49" s="3"/>
      <c r="E49" s="3"/>
      <c r="F49" s="189"/>
      <c r="G49" s="189"/>
      <c r="H49" s="189"/>
      <c r="I49" s="189"/>
      <c r="J49" s="189"/>
      <c r="K49" s="189"/>
      <c r="L49" s="189"/>
      <c r="M49" s="189"/>
      <c r="N49" s="189"/>
      <c r="O49" s="187"/>
      <c r="P49" s="16"/>
      <c r="Q49" s="36"/>
      <c r="T49" s="40"/>
    </row>
    <row r="50" spans="1:20" s="6" customFormat="1" ht="15.75">
      <c r="A50" s="221"/>
      <c r="B50" s="217" t="s">
        <v>348</v>
      </c>
      <c r="C50" s="221"/>
      <c r="D50" s="221"/>
      <c r="E50" s="221"/>
      <c r="F50" s="227">
        <v>363746.97259990044</v>
      </c>
      <c r="G50" s="227">
        <v>361637.67028507276</v>
      </c>
      <c r="H50" s="227">
        <v>376343.00697036827</v>
      </c>
      <c r="I50" s="227">
        <v>391387.5416106097</v>
      </c>
      <c r="J50" s="227">
        <v>396342.13726310275</v>
      </c>
      <c r="K50" s="227">
        <v>410405.7563827653</v>
      </c>
      <c r="L50" s="227">
        <v>452619.20570445043</v>
      </c>
      <c r="M50" s="227">
        <v>482743.84676844656</v>
      </c>
      <c r="N50" s="227">
        <v>507978.60387663305</v>
      </c>
      <c r="O50" s="347">
        <f>(((N50/F50)^(1/8))-1)*100</f>
        <v>4.263128965423557</v>
      </c>
      <c r="P50" s="16"/>
      <c r="Q50" s="36"/>
      <c r="T50" s="40"/>
    </row>
    <row r="51" spans="1:20" s="6" customFormat="1" ht="7.5" customHeight="1">
      <c r="A51" s="3"/>
      <c r="B51" s="3"/>
      <c r="C51" s="3"/>
      <c r="D51" s="3"/>
      <c r="E51" s="3"/>
      <c r="F51" s="189"/>
      <c r="G51" s="189"/>
      <c r="H51" s="189"/>
      <c r="I51" s="189"/>
      <c r="J51" s="189"/>
      <c r="K51" s="189"/>
      <c r="L51" s="189"/>
      <c r="M51" s="189"/>
      <c r="N51" s="189"/>
      <c r="O51" s="187"/>
      <c r="P51" s="16"/>
      <c r="Q51" s="36"/>
      <c r="T51" s="40"/>
    </row>
    <row r="52" spans="1:20" s="6" customFormat="1" ht="16.5" customHeight="1">
      <c r="A52" s="3"/>
      <c r="B52" s="29"/>
      <c r="C52" s="29" t="s">
        <v>147</v>
      </c>
      <c r="D52" s="29"/>
      <c r="E52" s="29"/>
      <c r="F52" s="189">
        <v>248735.08976195744</v>
      </c>
      <c r="G52" s="189">
        <v>255106.6069335807</v>
      </c>
      <c r="H52" s="189">
        <v>273441.5491740867</v>
      </c>
      <c r="I52" s="189">
        <v>288755.764226733</v>
      </c>
      <c r="J52" s="189">
        <v>291236.17406433425</v>
      </c>
      <c r="K52" s="189">
        <v>305708.27154456754</v>
      </c>
      <c r="L52" s="189">
        <v>332540.2456242036</v>
      </c>
      <c r="M52" s="189">
        <v>368484.4878861703</v>
      </c>
      <c r="N52" s="189">
        <v>390136.3611806507</v>
      </c>
      <c r="O52" s="187">
        <f>(((N52/F52)^(1/8))-1)*100</f>
        <v>5.787638269822071</v>
      </c>
      <c r="P52" s="16"/>
      <c r="Q52" s="36"/>
      <c r="T52" s="40"/>
    </row>
    <row r="53" spans="1:20" s="6" customFormat="1" ht="19.5" customHeight="1">
      <c r="A53" s="221"/>
      <c r="B53" s="217"/>
      <c r="C53" s="217" t="s">
        <v>101</v>
      </c>
      <c r="D53" s="217"/>
      <c r="E53" s="217"/>
      <c r="F53" s="227">
        <v>115011.88283794302</v>
      </c>
      <c r="G53" s="227">
        <v>106531.06335149205</v>
      </c>
      <c r="H53" s="227">
        <v>102901.45779628151</v>
      </c>
      <c r="I53" s="227">
        <v>102631.77738387667</v>
      </c>
      <c r="J53" s="227">
        <v>105105.96319876847</v>
      </c>
      <c r="K53" s="227">
        <v>104697.48483819778</v>
      </c>
      <c r="L53" s="227">
        <v>120078.96008024683</v>
      </c>
      <c r="M53" s="227">
        <v>114259.35888227634</v>
      </c>
      <c r="N53" s="227">
        <v>117842.24269598226</v>
      </c>
      <c r="O53" s="347">
        <f>(((N53/F53)^(1/8))-1)*100</f>
        <v>0.30435411484706076</v>
      </c>
      <c r="P53" s="16"/>
      <c r="Q53" s="36"/>
      <c r="T53" s="40"/>
    </row>
    <row r="54" spans="1:20" s="6" customFormat="1" ht="15.75">
      <c r="A54" s="3"/>
      <c r="B54" s="29"/>
      <c r="C54" s="29"/>
      <c r="D54" s="29"/>
      <c r="E54" s="29"/>
      <c r="F54" s="186"/>
      <c r="G54" s="186"/>
      <c r="H54" s="186"/>
      <c r="I54" s="186"/>
      <c r="J54" s="186"/>
      <c r="K54" s="186"/>
      <c r="L54" s="186"/>
      <c r="M54" s="186"/>
      <c r="N54" s="186"/>
      <c r="O54" s="187"/>
      <c r="P54" s="16"/>
      <c r="Q54" s="36"/>
      <c r="T54" s="40"/>
    </row>
    <row r="55" spans="1:20" s="6" customFormat="1" ht="16.5" customHeight="1">
      <c r="A55" s="29"/>
      <c r="B55" s="29" t="s">
        <v>372</v>
      </c>
      <c r="C55" s="29"/>
      <c r="D55" s="29"/>
      <c r="E55" s="29"/>
      <c r="F55" s="198"/>
      <c r="G55" s="198"/>
      <c r="H55" s="198"/>
      <c r="I55" s="198"/>
      <c r="J55" s="198"/>
      <c r="K55" s="198"/>
      <c r="L55" s="198"/>
      <c r="M55" s="198"/>
      <c r="N55" s="198"/>
      <c r="O55" s="188"/>
      <c r="P55" s="16"/>
      <c r="Q55" s="36"/>
      <c r="T55" s="40"/>
    </row>
    <row r="56" spans="1:20" s="6" customFormat="1" ht="15.75">
      <c r="A56" s="29"/>
      <c r="B56" s="29" t="s">
        <v>348</v>
      </c>
      <c r="C56" s="29"/>
      <c r="D56" s="29"/>
      <c r="E56" s="29"/>
      <c r="F56" s="198">
        <v>-17660.454090597847</v>
      </c>
      <c r="G56" s="198">
        <v>-11110.770841265863</v>
      </c>
      <c r="H56" s="198">
        <v>-18739.819593661487</v>
      </c>
      <c r="I56" s="198">
        <v>-11398.253851055251</v>
      </c>
      <c r="J56" s="198">
        <v>-4643.85698963631</v>
      </c>
      <c r="K56" s="198">
        <v>-2137.966657356592</v>
      </c>
      <c r="L56" s="198">
        <v>1685.8821070935544</v>
      </c>
      <c r="M56" s="198">
        <v>641.6880263980802</v>
      </c>
      <c r="N56" s="198">
        <v>-1436.0195062997689</v>
      </c>
      <c r="O56" s="188" t="s">
        <v>439</v>
      </c>
      <c r="P56" s="16"/>
      <c r="Q56" s="36"/>
      <c r="T56" s="40"/>
    </row>
    <row r="57" spans="1:20" s="6" customFormat="1" ht="5.25" customHeight="1">
      <c r="A57" s="29"/>
      <c r="B57" s="29"/>
      <c r="C57" s="29"/>
      <c r="D57" s="29"/>
      <c r="E57" s="29"/>
      <c r="F57" s="198"/>
      <c r="G57" s="198"/>
      <c r="H57" s="198"/>
      <c r="I57" s="198"/>
      <c r="J57" s="198"/>
      <c r="K57" s="198"/>
      <c r="L57" s="198"/>
      <c r="M57" s="198"/>
      <c r="N57" s="198"/>
      <c r="O57" s="188"/>
      <c r="P57" s="16"/>
      <c r="Q57" s="36"/>
      <c r="T57" s="40"/>
    </row>
    <row r="58" spans="1:20" s="6" customFormat="1" ht="16.5" customHeight="1">
      <c r="A58" s="3"/>
      <c r="B58" s="3" t="s">
        <v>341</v>
      </c>
      <c r="C58" s="3"/>
      <c r="D58" s="3"/>
      <c r="E58" s="3"/>
      <c r="F58" s="198"/>
      <c r="G58" s="198"/>
      <c r="H58" s="198"/>
      <c r="I58" s="198"/>
      <c r="J58" s="198"/>
      <c r="K58" s="198"/>
      <c r="L58" s="198"/>
      <c r="M58" s="198"/>
      <c r="N58" s="198"/>
      <c r="O58" s="188"/>
      <c r="P58" s="16"/>
      <c r="Q58" s="36"/>
      <c r="T58" s="40"/>
    </row>
    <row r="59" spans="1:20" s="6" customFormat="1" ht="15.75">
      <c r="A59" s="221"/>
      <c r="B59" s="217" t="s">
        <v>348</v>
      </c>
      <c r="C59" s="221"/>
      <c r="D59" s="221"/>
      <c r="E59" s="221"/>
      <c r="F59" s="229">
        <v>-29.19083320759975</v>
      </c>
      <c r="G59" s="229">
        <v>-523.8328684467776</v>
      </c>
      <c r="H59" s="229">
        <v>-747.5306302836082</v>
      </c>
      <c r="I59" s="229">
        <v>1306.0499204334142</v>
      </c>
      <c r="J59" s="229">
        <v>398.0448848259694</v>
      </c>
      <c r="K59" s="229">
        <v>20.96045742506462</v>
      </c>
      <c r="L59" s="229">
        <v>321.1204013511532</v>
      </c>
      <c r="M59" s="229">
        <v>291.67637563549096</v>
      </c>
      <c r="N59" s="229">
        <v>-248.2009023234168</v>
      </c>
      <c r="O59" s="226" t="s">
        <v>439</v>
      </c>
      <c r="P59" s="16"/>
      <c r="Q59" s="36"/>
      <c r="T59" s="40"/>
    </row>
    <row r="60" spans="1:20" s="6" customFormat="1" ht="5.25" customHeight="1">
      <c r="A60" s="3"/>
      <c r="B60" s="3"/>
      <c r="C60" s="3"/>
      <c r="D60" s="3"/>
      <c r="E60" s="3"/>
      <c r="F60" s="198"/>
      <c r="G60" s="198"/>
      <c r="H60" s="198"/>
      <c r="I60" s="198"/>
      <c r="J60" s="198"/>
      <c r="K60" s="198"/>
      <c r="L60" s="198"/>
      <c r="M60" s="198"/>
      <c r="N60" s="198"/>
      <c r="O60" s="188"/>
      <c r="P60" s="16"/>
      <c r="Q60" s="36"/>
      <c r="T60" s="40"/>
    </row>
    <row r="61" spans="1:20" s="6" customFormat="1" ht="16.5" customHeight="1">
      <c r="A61" s="29"/>
      <c r="B61" s="29" t="s">
        <v>342</v>
      </c>
      <c r="C61" s="3"/>
      <c r="D61" s="3"/>
      <c r="E61" s="29"/>
      <c r="F61" s="198"/>
      <c r="G61" s="198"/>
      <c r="H61" s="198"/>
      <c r="I61" s="198"/>
      <c r="J61" s="198"/>
      <c r="K61" s="198"/>
      <c r="L61" s="198"/>
      <c r="M61" s="198"/>
      <c r="N61" s="198"/>
      <c r="O61" s="188"/>
      <c r="P61" s="16"/>
      <c r="Q61" s="36"/>
      <c r="T61" s="40"/>
    </row>
    <row r="62" spans="1:20" s="6" customFormat="1" ht="15.75">
      <c r="A62" s="29"/>
      <c r="B62" s="29" t="s">
        <v>348</v>
      </c>
      <c r="C62" s="3"/>
      <c r="D62" s="3"/>
      <c r="E62" s="29"/>
      <c r="F62" s="198">
        <v>-17689.644923805445</v>
      </c>
      <c r="G62" s="198">
        <v>-11634.603709712641</v>
      </c>
      <c r="H62" s="198">
        <v>-19487.350223945094</v>
      </c>
      <c r="I62" s="198">
        <v>-10092.203930621836</v>
      </c>
      <c r="J62" s="198">
        <v>-4245.81210481034</v>
      </c>
      <c r="K62" s="198">
        <v>-2117.006199931527</v>
      </c>
      <c r="L62" s="198">
        <v>1986.9324833602604</v>
      </c>
      <c r="M62" s="198">
        <v>933.3644020335712</v>
      </c>
      <c r="N62" s="198">
        <v>-1701.9490445034296</v>
      </c>
      <c r="O62" s="188" t="s">
        <v>439</v>
      </c>
      <c r="P62" s="16"/>
      <c r="Q62" s="36"/>
      <c r="T62" s="40"/>
    </row>
    <row r="63" spans="1:20" s="6" customFormat="1" ht="21.75" customHeight="1">
      <c r="A63" s="29"/>
      <c r="C63" s="3"/>
      <c r="D63" s="3"/>
      <c r="E63" s="29"/>
      <c r="F63" s="198"/>
      <c r="G63" s="198"/>
      <c r="H63" s="198"/>
      <c r="I63" s="198"/>
      <c r="J63" s="198"/>
      <c r="K63" s="198"/>
      <c r="L63" s="198"/>
      <c r="M63" s="198"/>
      <c r="N63" s="198"/>
      <c r="O63" s="188"/>
      <c r="P63" s="16"/>
      <c r="Q63" s="36"/>
      <c r="T63" s="40"/>
    </row>
    <row r="64" spans="1:20" s="6" customFormat="1" ht="16.5" customHeight="1">
      <c r="A64" s="29"/>
      <c r="B64" s="29" t="s">
        <v>373</v>
      </c>
      <c r="C64" s="29"/>
      <c r="D64" s="29"/>
      <c r="E64" s="29"/>
      <c r="F64" s="198"/>
      <c r="G64" s="198"/>
      <c r="H64" s="198"/>
      <c r="I64" s="198"/>
      <c r="J64" s="189"/>
      <c r="K64" s="189"/>
      <c r="L64" s="189"/>
      <c r="M64" s="189"/>
      <c r="N64" s="189"/>
      <c r="O64" s="188"/>
      <c r="P64" s="16"/>
      <c r="Q64" s="36"/>
      <c r="T64" s="40"/>
    </row>
    <row r="65" spans="1:20" s="6" customFormat="1" ht="14.25" customHeight="1">
      <c r="A65" s="217"/>
      <c r="B65" s="217" t="s">
        <v>348</v>
      </c>
      <c r="C65" s="217"/>
      <c r="D65" s="217"/>
      <c r="E65" s="217"/>
      <c r="F65" s="229">
        <v>-54265.75893292793</v>
      </c>
      <c r="G65" s="229">
        <v>-65329.08471860824</v>
      </c>
      <c r="H65" s="229">
        <v>-57243.223920103104</v>
      </c>
      <c r="I65" s="229">
        <v>-51434.24811179076</v>
      </c>
      <c r="J65" s="227">
        <v>40516.876492148454</v>
      </c>
      <c r="K65" s="227">
        <v>39903.868994788856</v>
      </c>
      <c r="L65" s="227">
        <v>25541.97905664978</v>
      </c>
      <c r="M65" s="227">
        <v>27906.436546465357</v>
      </c>
      <c r="N65" s="227">
        <v>64453.35972238024</v>
      </c>
      <c r="O65" s="233" t="s">
        <v>439</v>
      </c>
      <c r="P65" s="16"/>
      <c r="Q65" s="36"/>
      <c r="T65" s="40"/>
    </row>
    <row r="66" spans="1:20" s="6" customFormat="1" ht="7.5" customHeight="1">
      <c r="A66" s="29"/>
      <c r="B66" s="29"/>
      <c r="C66" s="29"/>
      <c r="D66" s="29"/>
      <c r="E66" s="29"/>
      <c r="F66" s="198"/>
      <c r="G66" s="198"/>
      <c r="H66" s="198"/>
      <c r="I66" s="198"/>
      <c r="J66" s="189"/>
      <c r="K66" s="189"/>
      <c r="L66" s="189"/>
      <c r="M66" s="189"/>
      <c r="N66" s="189"/>
      <c r="O66" s="188"/>
      <c r="P66" s="16"/>
      <c r="Q66" s="36"/>
      <c r="T66" s="40"/>
    </row>
    <row r="67" spans="1:20" s="6" customFormat="1" ht="16.5" customHeight="1">
      <c r="A67" s="3"/>
      <c r="B67" s="29"/>
      <c r="C67" s="29" t="s">
        <v>148</v>
      </c>
      <c r="D67" s="29"/>
      <c r="E67" s="29"/>
      <c r="F67" s="198">
        <v>-31496.909031000127</v>
      </c>
      <c r="G67" s="198">
        <v>-32505.2079946711</v>
      </c>
      <c r="H67" s="198">
        <v>-34644.178175902394</v>
      </c>
      <c r="I67" s="198">
        <v>-22226.595009557743</v>
      </c>
      <c r="J67" s="189">
        <v>10194.371772487328</v>
      </c>
      <c r="K67" s="189">
        <v>5198.193441416026</v>
      </c>
      <c r="L67" s="198">
        <v>-6924.158654134241</v>
      </c>
      <c r="M67" s="198">
        <v>-2411.191371920059</v>
      </c>
      <c r="N67" s="198">
        <v>9910.30745705643</v>
      </c>
      <c r="O67" s="188" t="s">
        <v>439</v>
      </c>
      <c r="P67" s="16"/>
      <c r="Q67" s="36"/>
      <c r="T67" s="40"/>
    </row>
    <row r="68" spans="1:20" s="6" customFormat="1" ht="19.5" customHeight="1">
      <c r="A68" s="221"/>
      <c r="B68" s="217"/>
      <c r="C68" s="217" t="s">
        <v>102</v>
      </c>
      <c r="D68" s="217"/>
      <c r="E68" s="217"/>
      <c r="F68" s="227">
        <v>6713.891637747942</v>
      </c>
      <c r="G68" s="227">
        <v>2674.304644175654</v>
      </c>
      <c r="H68" s="227">
        <v>3170.560949133924</v>
      </c>
      <c r="I68" s="227" t="s">
        <v>438</v>
      </c>
      <c r="J68" s="227" t="s">
        <v>438</v>
      </c>
      <c r="K68" s="227" t="s">
        <v>438</v>
      </c>
      <c r="L68" s="227" t="s">
        <v>438</v>
      </c>
      <c r="M68" s="227" t="s">
        <v>438</v>
      </c>
      <c r="N68" s="227" t="s">
        <v>438</v>
      </c>
      <c r="O68" s="227" t="s">
        <v>439</v>
      </c>
      <c r="P68" s="16"/>
      <c r="Q68" s="36"/>
      <c r="T68" s="40"/>
    </row>
    <row r="69" spans="1:20" s="6" customFormat="1" ht="16.5" customHeight="1">
      <c r="A69" s="3"/>
      <c r="B69" s="29"/>
      <c r="C69" s="29" t="s">
        <v>103</v>
      </c>
      <c r="D69" s="29"/>
      <c r="E69" s="29"/>
      <c r="F69" s="198">
        <v>-29482.741539675742</v>
      </c>
      <c r="G69" s="198">
        <v>-31871.094522340787</v>
      </c>
      <c r="H69" s="198">
        <v>-19074.919531374828</v>
      </c>
      <c r="I69" s="198">
        <v>-19614.49516869091</v>
      </c>
      <c r="J69" s="198">
        <v>20499.311568537425</v>
      </c>
      <c r="K69" s="189">
        <v>23454.751858647312</v>
      </c>
      <c r="L69" s="189">
        <v>24485.430603025434</v>
      </c>
      <c r="M69" s="189">
        <v>21000.69904575535</v>
      </c>
      <c r="N69" s="189">
        <v>29234.52056652245</v>
      </c>
      <c r="O69" s="189" t="s">
        <v>439</v>
      </c>
      <c r="P69" s="131"/>
      <c r="Q69" s="132"/>
      <c r="T69" s="40"/>
    </row>
    <row r="70" spans="1:20" s="18" customFormat="1" ht="21.75" customHeight="1">
      <c r="A70" s="3"/>
      <c r="B70" s="29"/>
      <c r="C70" s="29"/>
      <c r="D70" s="29"/>
      <c r="E70" s="29"/>
      <c r="F70" s="189"/>
      <c r="G70" s="189"/>
      <c r="H70" s="186"/>
      <c r="I70" s="186"/>
      <c r="J70" s="186"/>
      <c r="K70" s="186"/>
      <c r="L70" s="186"/>
      <c r="M70" s="186"/>
      <c r="N70" s="186"/>
      <c r="O70" s="187"/>
      <c r="P70" s="16"/>
      <c r="Q70" s="36"/>
      <c r="T70" s="40"/>
    </row>
    <row r="71" spans="1:20" s="6" customFormat="1" ht="16.5" customHeight="1">
      <c r="A71" s="3"/>
      <c r="B71" s="3" t="s">
        <v>374</v>
      </c>
      <c r="C71" s="3"/>
      <c r="D71" s="3"/>
      <c r="E71" s="3"/>
      <c r="F71" s="189"/>
      <c r="G71" s="189"/>
      <c r="H71" s="189"/>
      <c r="I71" s="189"/>
      <c r="J71" s="189"/>
      <c r="K71" s="189"/>
      <c r="L71" s="189"/>
      <c r="M71" s="189"/>
      <c r="N71" s="189"/>
      <c r="O71" s="187"/>
      <c r="P71" s="16"/>
      <c r="Q71" s="36"/>
      <c r="T71" s="40"/>
    </row>
    <row r="72" spans="1:20" s="6" customFormat="1" ht="16.5" customHeight="1">
      <c r="A72" s="221"/>
      <c r="B72" s="217" t="s">
        <v>348</v>
      </c>
      <c r="C72" s="221"/>
      <c r="D72" s="221"/>
      <c r="E72" s="221"/>
      <c r="F72" s="227">
        <v>43637.02627204237</v>
      </c>
      <c r="G72" s="227">
        <v>40814.67339411997</v>
      </c>
      <c r="H72" s="227">
        <v>40371.783693607525</v>
      </c>
      <c r="I72" s="227">
        <v>45579.361245961925</v>
      </c>
      <c r="J72" s="227">
        <v>49734.076065386624</v>
      </c>
      <c r="K72" s="227">
        <v>53106.969569270936</v>
      </c>
      <c r="L72" s="227">
        <v>58936.4611450493</v>
      </c>
      <c r="M72" s="227">
        <v>67436.29140955996</v>
      </c>
      <c r="N72" s="227">
        <v>68681.1897850031</v>
      </c>
      <c r="O72" s="347">
        <f>(((N72/F72)^(1/8))-1)*100</f>
        <v>5.8334205622593505</v>
      </c>
      <c r="P72" s="16"/>
      <c r="Q72" s="36"/>
      <c r="T72" s="40"/>
    </row>
    <row r="73" spans="1:16" s="6" customFormat="1" ht="48" customHeight="1">
      <c r="A73" s="255" t="s">
        <v>421</v>
      </c>
      <c r="B73" s="248"/>
      <c r="C73" s="248"/>
      <c r="D73" s="248"/>
      <c r="E73" s="248"/>
      <c r="F73" s="196"/>
      <c r="G73" s="196"/>
      <c r="H73" s="196"/>
      <c r="I73" s="196"/>
      <c r="J73" s="196"/>
      <c r="K73" s="196"/>
      <c r="L73" s="196"/>
      <c r="M73" s="196"/>
      <c r="N73" s="196"/>
      <c r="O73" s="197"/>
      <c r="P73" s="16"/>
    </row>
    <row r="74" spans="1:20" s="6" customFormat="1" ht="16.5" customHeight="1">
      <c r="A74" s="29"/>
      <c r="B74" s="29" t="s">
        <v>121</v>
      </c>
      <c r="C74" s="3"/>
      <c r="D74" s="3"/>
      <c r="E74" s="29"/>
      <c r="F74" s="186"/>
      <c r="G74" s="186"/>
      <c r="H74" s="186"/>
      <c r="I74" s="186"/>
      <c r="J74" s="186"/>
      <c r="K74" s="186"/>
      <c r="L74" s="186"/>
      <c r="M74" s="186"/>
      <c r="N74" s="186"/>
      <c r="O74" s="187"/>
      <c r="P74" s="16"/>
      <c r="Q74" s="36"/>
      <c r="T74" s="40"/>
    </row>
    <row r="75" spans="1:20" s="6" customFormat="1" ht="15.75">
      <c r="A75" s="29"/>
      <c r="B75" s="29" t="s">
        <v>348</v>
      </c>
      <c r="C75" s="3"/>
      <c r="D75" s="3"/>
      <c r="E75" s="29"/>
      <c r="F75" s="186"/>
      <c r="G75" s="186"/>
      <c r="H75" s="186"/>
      <c r="I75" s="186"/>
      <c r="J75" s="186"/>
      <c r="K75" s="186"/>
      <c r="L75" s="186"/>
      <c r="M75" s="186"/>
      <c r="N75" s="186"/>
      <c r="O75" s="187"/>
      <c r="P75" s="16"/>
      <c r="Q75" s="36"/>
      <c r="T75" s="40"/>
    </row>
    <row r="76" spans="1:20" s="6" customFormat="1" ht="8.25" customHeight="1">
      <c r="A76" s="29"/>
      <c r="B76" s="29"/>
      <c r="C76" s="3"/>
      <c r="D76" s="3"/>
      <c r="E76" s="29"/>
      <c r="F76" s="186"/>
      <c r="G76" s="186"/>
      <c r="H76" s="186"/>
      <c r="I76" s="186"/>
      <c r="J76" s="186"/>
      <c r="K76" s="186"/>
      <c r="L76" s="186"/>
      <c r="M76" s="186"/>
      <c r="N76" s="186"/>
      <c r="O76" s="187"/>
      <c r="P76" s="16"/>
      <c r="Q76" s="36"/>
      <c r="T76" s="40"/>
    </row>
    <row r="77" spans="1:20" s="6" customFormat="1" ht="16.5" customHeight="1">
      <c r="A77" s="3"/>
      <c r="B77" s="29"/>
      <c r="C77" s="29" t="s">
        <v>196</v>
      </c>
      <c r="D77" s="29"/>
      <c r="E77" s="29"/>
      <c r="F77" s="189">
        <v>164928.20762293856</v>
      </c>
      <c r="G77" s="189">
        <v>187670.01765880082</v>
      </c>
      <c r="H77" s="189">
        <v>197580.07865944333</v>
      </c>
      <c r="I77" s="189">
        <v>203672.54850104352</v>
      </c>
      <c r="J77" s="189">
        <v>209327.38220903478</v>
      </c>
      <c r="K77" s="189">
        <v>223962.4875868155</v>
      </c>
      <c r="L77" s="189">
        <v>244553.2556539876</v>
      </c>
      <c r="M77" s="189">
        <v>262528.1831636509</v>
      </c>
      <c r="N77" s="189">
        <v>262046.96694588743</v>
      </c>
      <c r="O77" s="187">
        <f>(((N77/F77)^(1/8))-1)*100</f>
        <v>5.958432460840024</v>
      </c>
      <c r="P77" s="16"/>
      <c r="Q77" s="36"/>
      <c r="T77" s="40"/>
    </row>
    <row r="78" spans="1:20" s="6" customFormat="1" ht="19.5" customHeight="1">
      <c r="A78" s="221"/>
      <c r="B78" s="217"/>
      <c r="C78" s="217" t="s">
        <v>197</v>
      </c>
      <c r="D78" s="217"/>
      <c r="E78" s="217"/>
      <c r="F78" s="227">
        <v>680467.5129023577</v>
      </c>
      <c r="G78" s="227">
        <v>753161.3842225827</v>
      </c>
      <c r="H78" s="227">
        <v>780499.3087709439</v>
      </c>
      <c r="I78" s="227">
        <v>812244.3186986352</v>
      </c>
      <c r="J78" s="227">
        <v>835275.0772025841</v>
      </c>
      <c r="K78" s="227">
        <v>911339.7283843848</v>
      </c>
      <c r="L78" s="227">
        <v>991720.1494977833</v>
      </c>
      <c r="M78" s="227">
        <v>1043948.6385828402</v>
      </c>
      <c r="N78" s="227">
        <v>1115326.211862034</v>
      </c>
      <c r="O78" s="347">
        <f>(((N78/F78)^(1/8))-1)*100</f>
        <v>6.371262575278425</v>
      </c>
      <c r="P78" s="16"/>
      <c r="Q78" s="36"/>
      <c r="T78" s="40"/>
    </row>
    <row r="79" spans="1:20" s="6" customFormat="1" ht="20.25" customHeight="1">
      <c r="A79" s="3"/>
      <c r="B79" s="29"/>
      <c r="C79" s="29" t="s">
        <v>198</v>
      </c>
      <c r="D79" s="29"/>
      <c r="E79" s="29"/>
      <c r="F79" s="189">
        <v>688728.5187001084</v>
      </c>
      <c r="G79" s="189">
        <v>760991.3070983135</v>
      </c>
      <c r="H79" s="189">
        <v>786995.0921789255</v>
      </c>
      <c r="I79" s="189">
        <v>820294.335480943</v>
      </c>
      <c r="J79" s="189">
        <v>855000.4126061824</v>
      </c>
      <c r="K79" s="189">
        <v>940223.2387161237</v>
      </c>
      <c r="L79" s="189">
        <v>1027304.3039725081</v>
      </c>
      <c r="M79" s="189">
        <v>1095069.7846858874</v>
      </c>
      <c r="N79" s="189">
        <v>1171224.6007924436</v>
      </c>
      <c r="O79" s="187">
        <f>(((N79/F79)^(1/8))-1)*100</f>
        <v>6.8621763899401556</v>
      </c>
      <c r="P79" s="16"/>
      <c r="Q79" s="36"/>
      <c r="T79" s="40"/>
    </row>
    <row r="80" spans="1:20" s="6" customFormat="1" ht="16.5" customHeight="1">
      <c r="A80" s="221"/>
      <c r="B80" s="217"/>
      <c r="C80" s="217" t="s">
        <v>199</v>
      </c>
      <c r="D80" s="217"/>
      <c r="E80" s="217"/>
      <c r="F80" s="227">
        <v>705192.1486291947</v>
      </c>
      <c r="G80" s="227">
        <v>774445.5407721044</v>
      </c>
      <c r="H80" s="227">
        <v>798285.3823880366</v>
      </c>
      <c r="I80" s="227">
        <v>828035.6495547846</v>
      </c>
      <c r="J80" s="227">
        <v>863624.7184440782</v>
      </c>
      <c r="K80" s="227">
        <v>949026.6308346508</v>
      </c>
      <c r="L80" s="227">
        <v>1037700.5769662515</v>
      </c>
      <c r="M80" s="227">
        <v>1109128.585991518</v>
      </c>
      <c r="N80" s="227">
        <v>1185868.4540295252</v>
      </c>
      <c r="O80" s="347">
        <f>(((N80/F80)^(1/8))-1)*100</f>
        <v>6.712705555648979</v>
      </c>
      <c r="P80" s="16"/>
      <c r="Q80" s="36"/>
      <c r="T80" s="40"/>
    </row>
    <row r="81" spans="15:16" s="6" customFormat="1" ht="15.75">
      <c r="O81" s="45"/>
      <c r="P81" s="16"/>
    </row>
    <row r="82" spans="1:16" s="6" customFormat="1" ht="15.75">
      <c r="A82" s="44" t="s">
        <v>226</v>
      </c>
      <c r="O82" s="45"/>
      <c r="P82" s="16"/>
    </row>
    <row r="83" spans="15:16" s="6" customFormat="1" ht="15.75">
      <c r="O83" s="45"/>
      <c r="P83" s="16"/>
    </row>
    <row r="84" spans="1:16" s="6" customFormat="1" ht="18.75">
      <c r="A84" s="503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16"/>
    </row>
    <row r="85" spans="15:16" s="6" customFormat="1" ht="15.75">
      <c r="O85" s="45"/>
      <c r="P85" s="16"/>
    </row>
    <row r="86" spans="15:16" s="6" customFormat="1" ht="15.75">
      <c r="O86" s="45"/>
      <c r="P86" s="16"/>
    </row>
    <row r="87" spans="15:16" s="6" customFormat="1" ht="15.75">
      <c r="O87" s="45"/>
      <c r="P87" s="16"/>
    </row>
    <row r="88" spans="15:16" s="6" customFormat="1" ht="15.75">
      <c r="O88" s="45"/>
      <c r="P88" s="16"/>
    </row>
    <row r="89" spans="15:16" s="6" customFormat="1" ht="15.75">
      <c r="O89" s="45"/>
      <c r="P89" s="16"/>
    </row>
    <row r="90" spans="15:16" s="6" customFormat="1" ht="15.75">
      <c r="O90" s="45"/>
      <c r="P90" s="16"/>
    </row>
    <row r="91" spans="15:16" s="6" customFormat="1" ht="15.75">
      <c r="O91" s="45"/>
      <c r="P91" s="16"/>
    </row>
    <row r="92" spans="15:16" s="6" customFormat="1" ht="15.75">
      <c r="O92" s="45"/>
      <c r="P92" s="16"/>
    </row>
    <row r="93" spans="15:16" s="6" customFormat="1" ht="15.75">
      <c r="O93" s="45"/>
      <c r="P93" s="16"/>
    </row>
    <row r="94" spans="15:16" s="6" customFormat="1" ht="15.75">
      <c r="O94" s="45"/>
      <c r="P94" s="16"/>
    </row>
    <row r="95" spans="15:16" s="6" customFormat="1" ht="15.75">
      <c r="O95" s="45"/>
      <c r="P95" s="16"/>
    </row>
    <row r="96" spans="15:16" s="6" customFormat="1" ht="15.75">
      <c r="O96" s="45"/>
      <c r="P96" s="16"/>
    </row>
    <row r="97" spans="15:16" s="6" customFormat="1" ht="15.75">
      <c r="O97" s="45"/>
      <c r="P97" s="16"/>
    </row>
    <row r="98" spans="15:16" s="6" customFormat="1" ht="15.75">
      <c r="O98" s="45"/>
      <c r="P98" s="16"/>
    </row>
    <row r="99" spans="15:16" s="6" customFormat="1" ht="15.75">
      <c r="O99" s="45"/>
      <c r="P99" s="16"/>
    </row>
    <row r="100" spans="15:16" s="6" customFormat="1" ht="15.75">
      <c r="O100" s="45"/>
      <c r="P100" s="16"/>
    </row>
    <row r="101" spans="15:16" s="6" customFormat="1" ht="15.75">
      <c r="O101" s="45"/>
      <c r="P101" s="16"/>
    </row>
    <row r="102" spans="15:16" s="6" customFormat="1" ht="15.75">
      <c r="O102" s="45"/>
      <c r="P102" s="16"/>
    </row>
    <row r="103" spans="15:16" s="6" customFormat="1" ht="15.75">
      <c r="O103" s="45"/>
      <c r="P103" s="16"/>
    </row>
    <row r="104" spans="15:16" s="6" customFormat="1" ht="15.75">
      <c r="O104" s="45"/>
      <c r="P104" s="16"/>
    </row>
    <row r="105" spans="15:16" s="6" customFormat="1" ht="15.75">
      <c r="O105" s="45"/>
      <c r="P105" s="16"/>
    </row>
    <row r="106" spans="15:16" s="6" customFormat="1" ht="15.75">
      <c r="O106" s="45"/>
      <c r="P106" s="16"/>
    </row>
    <row r="107" spans="15:16" s="6" customFormat="1" ht="15.75">
      <c r="O107" s="45"/>
      <c r="P107" s="16"/>
    </row>
    <row r="108" spans="15:16" s="6" customFormat="1" ht="15.75">
      <c r="O108" s="45"/>
      <c r="P108" s="16"/>
    </row>
    <row r="109" spans="15:16" s="6" customFormat="1" ht="15.75">
      <c r="O109" s="45"/>
      <c r="P109" s="16"/>
    </row>
    <row r="110" spans="15:16" s="6" customFormat="1" ht="15.75">
      <c r="O110" s="45"/>
      <c r="P110" s="16"/>
    </row>
    <row r="111" spans="15:16" s="6" customFormat="1" ht="15.75">
      <c r="O111" s="45"/>
      <c r="P111" s="16"/>
    </row>
    <row r="112" spans="15:16" s="6" customFormat="1" ht="15.75">
      <c r="O112" s="45"/>
      <c r="P112" s="16"/>
    </row>
    <row r="113" spans="15:16" s="6" customFormat="1" ht="15.75">
      <c r="O113" s="45"/>
      <c r="P113" s="16"/>
    </row>
    <row r="114" spans="15:16" s="6" customFormat="1" ht="15.75">
      <c r="O114" s="45"/>
      <c r="P114" s="16"/>
    </row>
    <row r="115" spans="15:16" s="6" customFormat="1" ht="15.75">
      <c r="O115" s="45"/>
      <c r="P115" s="16"/>
    </row>
    <row r="116" spans="15:16" s="6" customFormat="1" ht="15.75">
      <c r="O116" s="45"/>
      <c r="P116" s="16"/>
    </row>
    <row r="117" spans="15:16" s="6" customFormat="1" ht="15.75">
      <c r="O117" s="45"/>
      <c r="P117" s="16"/>
    </row>
    <row r="118" spans="15:16" s="6" customFormat="1" ht="15.75">
      <c r="O118" s="45"/>
      <c r="P118" s="16"/>
    </row>
    <row r="119" spans="15:16" s="6" customFormat="1" ht="15.75">
      <c r="O119" s="45"/>
      <c r="P119" s="16"/>
    </row>
    <row r="120" spans="15:16" s="6" customFormat="1" ht="15.75">
      <c r="O120" s="45"/>
      <c r="P120" s="16"/>
    </row>
    <row r="121" spans="15:16" s="6" customFormat="1" ht="15.75">
      <c r="O121" s="45"/>
      <c r="P121" s="16"/>
    </row>
    <row r="122" spans="15:16" s="6" customFormat="1" ht="15.75">
      <c r="O122" s="45"/>
      <c r="P122" s="16"/>
    </row>
    <row r="123" spans="15:16" s="6" customFormat="1" ht="15.75">
      <c r="O123" s="45"/>
      <c r="P123" s="16"/>
    </row>
    <row r="124" spans="15:16" s="6" customFormat="1" ht="15.75">
      <c r="O124" s="45"/>
      <c r="P124" s="16"/>
    </row>
    <row r="125" spans="15:16" s="6" customFormat="1" ht="15.75">
      <c r="O125" s="45"/>
      <c r="P125" s="16"/>
    </row>
    <row r="126" spans="15:16" s="6" customFormat="1" ht="15.75">
      <c r="O126" s="45"/>
      <c r="P126" s="16"/>
    </row>
    <row r="127" spans="15:16" s="6" customFormat="1" ht="15.75">
      <c r="O127" s="45"/>
      <c r="P127" s="16"/>
    </row>
    <row r="128" spans="15:16" s="6" customFormat="1" ht="15.75">
      <c r="O128" s="45"/>
      <c r="P128" s="16"/>
    </row>
    <row r="129" spans="15:16" s="6" customFormat="1" ht="15.75">
      <c r="O129" s="45"/>
      <c r="P129" s="16"/>
    </row>
    <row r="130" spans="15:16" s="6" customFormat="1" ht="15.75">
      <c r="O130" s="45"/>
      <c r="P130" s="16"/>
    </row>
    <row r="131" spans="15:16" s="6" customFormat="1" ht="15.75">
      <c r="O131" s="45"/>
      <c r="P131" s="16"/>
    </row>
    <row r="132" spans="15:16" s="6" customFormat="1" ht="15.75">
      <c r="O132" s="45"/>
      <c r="P132" s="16"/>
    </row>
    <row r="133" spans="15:16" s="6" customFormat="1" ht="15.75">
      <c r="O133" s="45"/>
      <c r="P133" s="16"/>
    </row>
    <row r="134" spans="15:16" s="6" customFormat="1" ht="15.75">
      <c r="O134" s="45"/>
      <c r="P134" s="16"/>
    </row>
    <row r="135" spans="15:16" s="6" customFormat="1" ht="15.75">
      <c r="O135" s="45"/>
      <c r="P135" s="16"/>
    </row>
    <row r="136" spans="15:16" s="6" customFormat="1" ht="15.75">
      <c r="O136" s="45"/>
      <c r="P136" s="16"/>
    </row>
    <row r="137" spans="15:16" s="6" customFormat="1" ht="15.75">
      <c r="O137" s="45"/>
      <c r="P137" s="16"/>
    </row>
    <row r="138" spans="15:16" s="6" customFormat="1" ht="15.75">
      <c r="O138" s="45"/>
      <c r="P138" s="16"/>
    </row>
    <row r="139" spans="15:16" s="6" customFormat="1" ht="15.75">
      <c r="O139" s="45"/>
      <c r="P139" s="16"/>
    </row>
    <row r="140" spans="15:16" s="6" customFormat="1" ht="15.75">
      <c r="O140" s="45"/>
      <c r="P140" s="16"/>
    </row>
    <row r="141" spans="15:16" s="6" customFormat="1" ht="15.75">
      <c r="O141" s="45"/>
      <c r="P141" s="16"/>
    </row>
    <row r="142" spans="15:16" s="6" customFormat="1" ht="15.75">
      <c r="O142" s="45"/>
      <c r="P142" s="16"/>
    </row>
    <row r="143" spans="15:16" s="6" customFormat="1" ht="15.75">
      <c r="O143" s="45"/>
      <c r="P143" s="16"/>
    </row>
    <row r="144" spans="15:16" s="6" customFormat="1" ht="15.75">
      <c r="O144" s="45"/>
      <c r="P144" s="16"/>
    </row>
    <row r="145" spans="15:16" s="6" customFormat="1" ht="15.75">
      <c r="O145" s="45"/>
      <c r="P145" s="16"/>
    </row>
    <row r="146" spans="15:16" s="6" customFormat="1" ht="15.75">
      <c r="O146" s="45"/>
      <c r="P146" s="16"/>
    </row>
    <row r="147" spans="15:16" s="6" customFormat="1" ht="15.75">
      <c r="O147" s="45"/>
      <c r="P147" s="16"/>
    </row>
    <row r="148" spans="15:16" s="6" customFormat="1" ht="15.75">
      <c r="O148" s="45"/>
      <c r="P148" s="16"/>
    </row>
    <row r="149" spans="15:16" s="6" customFormat="1" ht="15.75">
      <c r="O149" s="45"/>
      <c r="P149" s="16"/>
    </row>
    <row r="150" spans="15:16" s="6" customFormat="1" ht="15.75">
      <c r="O150" s="45"/>
      <c r="P150" s="16"/>
    </row>
    <row r="151" spans="15:16" s="6" customFormat="1" ht="15.75">
      <c r="O151" s="45"/>
      <c r="P151" s="16"/>
    </row>
    <row r="152" spans="15:16" s="6" customFormat="1" ht="15.75">
      <c r="O152" s="45"/>
      <c r="P152" s="16"/>
    </row>
    <row r="153" spans="15:16" s="6" customFormat="1" ht="15.75">
      <c r="O153" s="45"/>
      <c r="P153" s="16"/>
    </row>
    <row r="154" spans="15:16" s="6" customFormat="1" ht="15.75">
      <c r="O154" s="45"/>
      <c r="P154" s="16"/>
    </row>
    <row r="155" spans="15:16" s="6" customFormat="1" ht="15.75">
      <c r="O155" s="45"/>
      <c r="P155" s="16"/>
    </row>
    <row r="156" spans="15:16" s="6" customFormat="1" ht="15.75">
      <c r="O156" s="45"/>
      <c r="P156" s="16"/>
    </row>
    <row r="157" spans="15:16" s="6" customFormat="1" ht="15.75">
      <c r="O157" s="45"/>
      <c r="P157" s="16"/>
    </row>
    <row r="158" spans="15:16" s="6" customFormat="1" ht="15.75">
      <c r="O158" s="45"/>
      <c r="P158" s="16"/>
    </row>
    <row r="159" spans="15:16" s="6" customFormat="1" ht="15.75">
      <c r="O159" s="45"/>
      <c r="P159" s="16"/>
    </row>
    <row r="160" spans="15:16" s="6" customFormat="1" ht="15.75">
      <c r="O160" s="45"/>
      <c r="P160" s="16"/>
    </row>
    <row r="161" spans="15:16" s="6" customFormat="1" ht="15.75">
      <c r="O161" s="45"/>
      <c r="P161" s="16"/>
    </row>
    <row r="162" spans="15:16" s="6" customFormat="1" ht="15.75">
      <c r="O162" s="45"/>
      <c r="P162" s="16"/>
    </row>
    <row r="163" spans="15:16" s="6" customFormat="1" ht="15.75">
      <c r="O163" s="45"/>
      <c r="P163" s="16"/>
    </row>
    <row r="164" spans="15:16" s="6" customFormat="1" ht="15.75">
      <c r="O164" s="45"/>
      <c r="P164" s="16"/>
    </row>
    <row r="165" spans="15:16" s="6" customFormat="1" ht="15.75">
      <c r="O165" s="45"/>
      <c r="P165" s="16"/>
    </row>
    <row r="166" spans="15:16" s="6" customFormat="1" ht="15.75">
      <c r="O166" s="45"/>
      <c r="P166" s="16"/>
    </row>
    <row r="167" spans="15:16" s="6" customFormat="1" ht="15.75">
      <c r="O167" s="45"/>
      <c r="P167" s="16"/>
    </row>
    <row r="168" spans="15:16" s="6" customFormat="1" ht="15.75">
      <c r="O168" s="45"/>
      <c r="P168" s="16"/>
    </row>
    <row r="169" spans="15:16" s="6" customFormat="1" ht="15.75">
      <c r="O169" s="45"/>
      <c r="P169" s="16"/>
    </row>
    <row r="170" spans="15:16" s="6" customFormat="1" ht="15.75">
      <c r="O170" s="45"/>
      <c r="P170" s="16"/>
    </row>
    <row r="171" spans="15:16" s="6" customFormat="1" ht="15.75">
      <c r="O171" s="45"/>
      <c r="P171" s="16"/>
    </row>
    <row r="172" spans="15:16" s="6" customFormat="1" ht="15.75">
      <c r="O172" s="45"/>
      <c r="P172" s="16"/>
    </row>
    <row r="173" spans="15:16" s="6" customFormat="1" ht="15.75">
      <c r="O173" s="45"/>
      <c r="P173" s="16"/>
    </row>
    <row r="174" spans="15:16" s="6" customFormat="1" ht="15.75">
      <c r="O174" s="45"/>
      <c r="P174" s="16"/>
    </row>
    <row r="175" spans="15:16" s="6" customFormat="1" ht="15.75">
      <c r="O175" s="45"/>
      <c r="P175" s="16"/>
    </row>
    <row r="176" spans="15:16" s="6" customFormat="1" ht="15.75">
      <c r="O176" s="45"/>
      <c r="P176" s="16"/>
    </row>
    <row r="177" spans="15:16" s="6" customFormat="1" ht="15.75">
      <c r="O177" s="45"/>
      <c r="P177" s="16"/>
    </row>
    <row r="178" spans="15:16" s="6" customFormat="1" ht="15.75">
      <c r="O178" s="45"/>
      <c r="P178" s="16"/>
    </row>
    <row r="179" spans="15:16" s="6" customFormat="1" ht="15.75">
      <c r="O179" s="45"/>
      <c r="P179" s="16"/>
    </row>
    <row r="180" spans="15:16" s="6" customFormat="1" ht="15.75">
      <c r="O180" s="45"/>
      <c r="P180" s="16"/>
    </row>
    <row r="181" spans="15:16" s="6" customFormat="1" ht="15.75">
      <c r="O181" s="45"/>
      <c r="P181" s="16"/>
    </row>
    <row r="182" spans="15:16" s="6" customFormat="1" ht="15.75">
      <c r="O182" s="45"/>
      <c r="P182" s="16"/>
    </row>
    <row r="183" spans="15:16" s="6" customFormat="1" ht="15.75">
      <c r="O183" s="45"/>
      <c r="P183" s="16"/>
    </row>
    <row r="184" spans="15:16" s="6" customFormat="1" ht="15.75">
      <c r="O184" s="45"/>
      <c r="P184" s="16"/>
    </row>
    <row r="185" spans="15:16" s="6" customFormat="1" ht="15.75">
      <c r="O185" s="45"/>
      <c r="P185" s="16"/>
    </row>
    <row r="186" spans="15:16" s="6" customFormat="1" ht="15.75">
      <c r="O186" s="45"/>
      <c r="P186" s="16"/>
    </row>
    <row r="187" spans="15:16" s="6" customFormat="1" ht="15.75">
      <c r="O187" s="45"/>
      <c r="P187" s="16"/>
    </row>
    <row r="188" spans="15:16" s="6" customFormat="1" ht="15.75">
      <c r="O188" s="45"/>
      <c r="P188" s="16"/>
    </row>
    <row r="189" spans="15:16" s="6" customFormat="1" ht="15.75">
      <c r="O189" s="45"/>
      <c r="P189" s="16"/>
    </row>
    <row r="190" spans="15:16" s="6" customFormat="1" ht="15.75">
      <c r="O190" s="45"/>
      <c r="P190" s="16"/>
    </row>
    <row r="191" spans="15:16" s="6" customFormat="1" ht="15.75">
      <c r="O191" s="45"/>
      <c r="P191" s="16"/>
    </row>
    <row r="192" spans="15:16" s="6" customFormat="1" ht="15.75">
      <c r="O192" s="45"/>
      <c r="P192" s="16"/>
    </row>
    <row r="193" spans="15:16" s="6" customFormat="1" ht="15.75">
      <c r="O193" s="45"/>
      <c r="P193" s="16"/>
    </row>
    <row r="194" spans="15:16" s="6" customFormat="1" ht="15.75">
      <c r="O194" s="45"/>
      <c r="P194" s="16"/>
    </row>
    <row r="195" spans="15:16" s="6" customFormat="1" ht="15.75">
      <c r="O195" s="45"/>
      <c r="P195" s="16"/>
    </row>
    <row r="196" spans="15:16" s="6" customFormat="1" ht="15.75">
      <c r="O196" s="45"/>
      <c r="P196" s="16"/>
    </row>
    <row r="197" spans="15:16" s="6" customFormat="1" ht="15.75">
      <c r="O197" s="45"/>
      <c r="P197" s="16"/>
    </row>
    <row r="198" spans="15:16" s="6" customFormat="1" ht="15.75">
      <c r="O198" s="45"/>
      <c r="P198" s="16"/>
    </row>
    <row r="199" spans="15:16" s="6" customFormat="1" ht="15.75">
      <c r="O199" s="45"/>
      <c r="P199" s="16"/>
    </row>
    <row r="200" spans="15:16" s="6" customFormat="1" ht="15.75">
      <c r="O200" s="45"/>
      <c r="P200" s="16"/>
    </row>
    <row r="201" spans="15:16" s="6" customFormat="1" ht="15.75">
      <c r="O201" s="45"/>
      <c r="P201" s="16"/>
    </row>
    <row r="202" spans="15:16" s="6" customFormat="1" ht="15.75">
      <c r="O202" s="45"/>
      <c r="P202" s="16"/>
    </row>
    <row r="203" spans="15:16" s="6" customFormat="1" ht="15.75">
      <c r="O203" s="45"/>
      <c r="P203" s="16"/>
    </row>
    <row r="204" spans="15:16" s="6" customFormat="1" ht="15.75">
      <c r="O204" s="45"/>
      <c r="P204" s="16"/>
    </row>
    <row r="205" spans="15:16" s="6" customFormat="1" ht="15.75">
      <c r="O205" s="45"/>
      <c r="P205" s="16"/>
    </row>
    <row r="206" spans="15:16" s="6" customFormat="1" ht="15.75">
      <c r="O206" s="45"/>
      <c r="P206" s="16"/>
    </row>
    <row r="207" spans="15:16" s="6" customFormat="1" ht="15.75">
      <c r="O207" s="45"/>
      <c r="P207" s="16"/>
    </row>
    <row r="208" spans="15:16" s="6" customFormat="1" ht="15.75">
      <c r="O208" s="45"/>
      <c r="P208" s="16"/>
    </row>
    <row r="209" spans="15:16" s="6" customFormat="1" ht="15.75">
      <c r="O209" s="45"/>
      <c r="P209" s="16"/>
    </row>
    <row r="210" spans="15:16" s="6" customFormat="1" ht="15.75">
      <c r="O210" s="45"/>
      <c r="P210" s="16"/>
    </row>
    <row r="211" spans="15:16" s="6" customFormat="1" ht="15.75">
      <c r="O211" s="45"/>
      <c r="P211" s="16"/>
    </row>
    <row r="212" spans="15:16" s="6" customFormat="1" ht="15.75">
      <c r="O212" s="45"/>
      <c r="P212" s="16"/>
    </row>
    <row r="213" spans="15:16" s="6" customFormat="1" ht="15.75">
      <c r="O213" s="45"/>
      <c r="P213" s="16"/>
    </row>
    <row r="214" spans="15:16" s="6" customFormat="1" ht="15.75">
      <c r="O214" s="45"/>
      <c r="P214" s="16"/>
    </row>
    <row r="215" spans="15:16" s="6" customFormat="1" ht="15.75">
      <c r="O215" s="45"/>
      <c r="P215" s="16"/>
    </row>
    <row r="216" spans="15:16" s="6" customFormat="1" ht="15.75">
      <c r="O216" s="45"/>
      <c r="P216" s="16"/>
    </row>
    <row r="217" spans="15:16" s="6" customFormat="1" ht="15.75">
      <c r="O217" s="45"/>
      <c r="P217" s="16"/>
    </row>
    <row r="218" spans="15:16" s="6" customFormat="1" ht="15.75">
      <c r="O218" s="45"/>
      <c r="P218" s="16"/>
    </row>
    <row r="219" spans="15:16" s="6" customFormat="1" ht="15.75">
      <c r="O219" s="45"/>
      <c r="P219" s="16"/>
    </row>
    <row r="220" spans="15:16" s="6" customFormat="1" ht="15.75">
      <c r="O220" s="45"/>
      <c r="P220" s="16"/>
    </row>
    <row r="221" spans="15:16" s="6" customFormat="1" ht="15.75">
      <c r="O221" s="45"/>
      <c r="P221" s="16"/>
    </row>
    <row r="222" spans="15:16" s="6" customFormat="1" ht="15.75">
      <c r="O222" s="45"/>
      <c r="P222" s="16"/>
    </row>
    <row r="223" spans="15:16" s="6" customFormat="1" ht="15.75">
      <c r="O223" s="45"/>
      <c r="P223" s="16"/>
    </row>
    <row r="224" spans="15:16" s="6" customFormat="1" ht="15.75">
      <c r="O224" s="45"/>
      <c r="P224" s="16"/>
    </row>
    <row r="225" spans="15:16" s="6" customFormat="1" ht="15.75">
      <c r="O225" s="45"/>
      <c r="P225" s="16"/>
    </row>
    <row r="226" spans="15:16" s="6" customFormat="1" ht="15.75">
      <c r="O226" s="45"/>
      <c r="P226" s="16"/>
    </row>
    <row r="227" spans="15:16" s="6" customFormat="1" ht="15.75">
      <c r="O227" s="45"/>
      <c r="P227" s="16"/>
    </row>
    <row r="228" spans="15:16" s="6" customFormat="1" ht="15.75">
      <c r="O228" s="45"/>
      <c r="P228" s="16"/>
    </row>
    <row r="229" spans="15:16" s="6" customFormat="1" ht="15.75">
      <c r="O229" s="45"/>
      <c r="P229" s="16"/>
    </row>
    <row r="230" spans="15:16" s="6" customFormat="1" ht="15.75">
      <c r="O230" s="45"/>
      <c r="P230" s="16"/>
    </row>
    <row r="231" spans="15:16" s="6" customFormat="1" ht="15.75">
      <c r="O231" s="45"/>
      <c r="P231" s="16"/>
    </row>
    <row r="232" spans="15:16" s="6" customFormat="1" ht="15.75">
      <c r="O232" s="45"/>
      <c r="P232" s="16"/>
    </row>
    <row r="233" spans="15:16" s="6" customFormat="1" ht="15.75">
      <c r="O233" s="45"/>
      <c r="P233" s="16"/>
    </row>
    <row r="234" spans="15:16" s="6" customFormat="1" ht="15.75">
      <c r="O234" s="45"/>
      <c r="P234" s="16"/>
    </row>
    <row r="235" spans="15:16" s="6" customFormat="1" ht="15.75">
      <c r="O235" s="45"/>
      <c r="P235" s="16"/>
    </row>
    <row r="236" spans="15:16" s="6" customFormat="1" ht="15.75">
      <c r="O236" s="45"/>
      <c r="P236" s="16"/>
    </row>
    <row r="237" spans="15:16" s="6" customFormat="1" ht="15.75">
      <c r="O237" s="45"/>
      <c r="P237" s="16"/>
    </row>
    <row r="238" spans="15:16" s="6" customFormat="1" ht="15.75">
      <c r="O238" s="45"/>
      <c r="P238" s="16"/>
    </row>
    <row r="239" spans="15:16" s="6" customFormat="1" ht="15.75">
      <c r="O239" s="45"/>
      <c r="P239" s="16"/>
    </row>
    <row r="240" spans="15:16" s="6" customFormat="1" ht="15.75">
      <c r="O240" s="45"/>
      <c r="P240" s="16"/>
    </row>
    <row r="241" spans="15:16" s="6" customFormat="1" ht="15.75">
      <c r="O241" s="45"/>
      <c r="P241" s="16"/>
    </row>
    <row r="242" spans="15:16" s="6" customFormat="1" ht="15.75">
      <c r="O242" s="45"/>
      <c r="P242" s="16"/>
    </row>
    <row r="243" spans="15:16" s="6" customFormat="1" ht="15.75">
      <c r="O243" s="45"/>
      <c r="P243" s="16"/>
    </row>
    <row r="244" spans="15:16" s="6" customFormat="1" ht="15.75">
      <c r="O244" s="45"/>
      <c r="P244" s="16"/>
    </row>
    <row r="245" spans="15:16" s="6" customFormat="1" ht="15.75">
      <c r="O245" s="45"/>
      <c r="P245" s="16"/>
    </row>
    <row r="246" spans="15:16" s="6" customFormat="1" ht="15.75">
      <c r="O246" s="45"/>
      <c r="P246" s="16"/>
    </row>
    <row r="247" spans="15:16" s="6" customFormat="1" ht="15.75">
      <c r="O247" s="45"/>
      <c r="P247" s="16"/>
    </row>
    <row r="248" spans="15:16" s="6" customFormat="1" ht="15.75">
      <c r="O248" s="45"/>
      <c r="P248" s="16"/>
    </row>
    <row r="249" spans="15:16" s="6" customFormat="1" ht="15.75">
      <c r="O249" s="45"/>
      <c r="P249" s="16"/>
    </row>
    <row r="250" spans="15:16" s="6" customFormat="1" ht="15.75">
      <c r="O250" s="45"/>
      <c r="P250" s="16"/>
    </row>
    <row r="251" spans="15:16" s="6" customFormat="1" ht="15.75">
      <c r="O251" s="45"/>
      <c r="P251" s="16"/>
    </row>
    <row r="252" spans="15:16" s="6" customFormat="1" ht="15.75">
      <c r="O252" s="45"/>
      <c r="P252" s="16"/>
    </row>
    <row r="253" spans="15:16" s="6" customFormat="1" ht="15.75">
      <c r="O253" s="45"/>
      <c r="P253" s="16"/>
    </row>
    <row r="254" spans="15:16" s="6" customFormat="1" ht="15.75">
      <c r="O254" s="45"/>
      <c r="P254" s="16"/>
    </row>
    <row r="255" spans="15:16" s="6" customFormat="1" ht="15.75">
      <c r="O255" s="45"/>
      <c r="P255" s="16"/>
    </row>
    <row r="256" spans="15:16" s="6" customFormat="1" ht="15.75">
      <c r="O256" s="45"/>
      <c r="P256" s="16"/>
    </row>
    <row r="257" spans="15:16" s="6" customFormat="1" ht="15.75">
      <c r="O257" s="45"/>
      <c r="P257" s="16"/>
    </row>
    <row r="258" spans="15:16" s="6" customFormat="1" ht="15.75">
      <c r="O258" s="45"/>
      <c r="P258" s="16"/>
    </row>
    <row r="259" spans="15:16" s="6" customFormat="1" ht="15.75">
      <c r="O259" s="45"/>
      <c r="P259" s="16"/>
    </row>
    <row r="260" spans="15:16" s="6" customFormat="1" ht="15.75">
      <c r="O260" s="45"/>
      <c r="P260" s="16"/>
    </row>
    <row r="261" spans="15:16" s="6" customFormat="1" ht="15.75">
      <c r="O261" s="45"/>
      <c r="P261" s="16"/>
    </row>
    <row r="262" spans="15:16" s="6" customFormat="1" ht="15.75">
      <c r="O262" s="45"/>
      <c r="P262" s="16"/>
    </row>
    <row r="263" spans="15:16" s="6" customFormat="1" ht="15.75">
      <c r="O263" s="45"/>
      <c r="P263" s="16"/>
    </row>
    <row r="264" spans="15:16" s="6" customFormat="1" ht="15.75">
      <c r="O264" s="45"/>
      <c r="P264" s="16"/>
    </row>
    <row r="265" spans="15:16" s="6" customFormat="1" ht="15.75">
      <c r="O265" s="45"/>
      <c r="P265" s="16"/>
    </row>
    <row r="266" spans="15:16" s="6" customFormat="1" ht="15.75">
      <c r="O266" s="45"/>
      <c r="P266" s="16"/>
    </row>
    <row r="267" spans="15:16" s="6" customFormat="1" ht="15.75">
      <c r="O267" s="45"/>
      <c r="P267" s="16"/>
    </row>
    <row r="268" spans="15:16" s="6" customFormat="1" ht="15.75">
      <c r="O268" s="45"/>
      <c r="P268" s="16"/>
    </row>
    <row r="269" spans="15:16" s="6" customFormat="1" ht="15.75">
      <c r="O269" s="45"/>
      <c r="P269" s="16"/>
    </row>
    <row r="270" spans="15:16" s="6" customFormat="1" ht="15.75">
      <c r="O270" s="45"/>
      <c r="P270" s="16"/>
    </row>
    <row r="271" spans="15:16" s="6" customFormat="1" ht="15.75">
      <c r="O271" s="45"/>
      <c r="P271" s="16"/>
    </row>
    <row r="272" spans="15:16" s="6" customFormat="1" ht="15.75">
      <c r="O272" s="45"/>
      <c r="P272" s="16"/>
    </row>
    <row r="273" spans="15:16" s="6" customFormat="1" ht="15.75">
      <c r="O273" s="45"/>
      <c r="P273" s="16"/>
    </row>
    <row r="274" spans="15:16" s="6" customFormat="1" ht="15.75">
      <c r="O274" s="45"/>
      <c r="P274" s="16"/>
    </row>
    <row r="275" spans="15:16" s="6" customFormat="1" ht="15.75">
      <c r="O275" s="45"/>
      <c r="P275" s="16"/>
    </row>
    <row r="276" spans="15:16" s="6" customFormat="1" ht="15.75">
      <c r="O276" s="45"/>
      <c r="P276" s="16"/>
    </row>
    <row r="277" spans="15:16" s="6" customFormat="1" ht="15.75">
      <c r="O277" s="45"/>
      <c r="P277" s="16"/>
    </row>
    <row r="278" spans="15:16" s="6" customFormat="1" ht="15.75">
      <c r="O278" s="45"/>
      <c r="P278" s="16"/>
    </row>
    <row r="279" spans="15:16" s="6" customFormat="1" ht="15.75">
      <c r="O279" s="45"/>
      <c r="P279" s="16"/>
    </row>
    <row r="280" spans="15:16" s="6" customFormat="1" ht="15.75">
      <c r="O280" s="45"/>
      <c r="P280" s="16"/>
    </row>
    <row r="281" spans="15:16" s="6" customFormat="1" ht="15.75">
      <c r="O281" s="45"/>
      <c r="P281" s="16"/>
    </row>
    <row r="282" spans="15:16" s="6" customFormat="1" ht="15.75">
      <c r="O282" s="45"/>
      <c r="P282" s="16"/>
    </row>
    <row r="283" spans="15:16" s="6" customFormat="1" ht="15.75">
      <c r="O283" s="45"/>
      <c r="P283" s="16"/>
    </row>
    <row r="284" spans="15:16" s="6" customFormat="1" ht="15.75">
      <c r="O284" s="45"/>
      <c r="P284" s="16"/>
    </row>
    <row r="285" spans="15:16" s="6" customFormat="1" ht="15.75">
      <c r="O285" s="45"/>
      <c r="P285" s="16"/>
    </row>
    <row r="286" spans="15:16" s="6" customFormat="1" ht="15.75">
      <c r="O286" s="45"/>
      <c r="P286" s="16"/>
    </row>
    <row r="287" spans="15:16" s="6" customFormat="1" ht="15.75">
      <c r="O287" s="45"/>
      <c r="P287" s="16"/>
    </row>
    <row r="288" spans="15:16" s="6" customFormat="1" ht="15.75">
      <c r="O288" s="45"/>
      <c r="P288" s="16"/>
    </row>
    <row r="289" spans="15:16" s="6" customFormat="1" ht="15.75">
      <c r="O289" s="45"/>
      <c r="P289" s="16"/>
    </row>
    <row r="290" spans="15:16" s="6" customFormat="1" ht="15.75">
      <c r="O290" s="45"/>
      <c r="P290" s="16"/>
    </row>
    <row r="291" spans="15:16" s="6" customFormat="1" ht="15.75">
      <c r="O291" s="45"/>
      <c r="P291" s="16"/>
    </row>
    <row r="292" spans="15:16" s="6" customFormat="1" ht="15.75">
      <c r="O292" s="45"/>
      <c r="P292" s="16"/>
    </row>
    <row r="293" spans="15:16" s="6" customFormat="1" ht="15.75">
      <c r="O293" s="45"/>
      <c r="P293" s="16"/>
    </row>
    <row r="294" spans="15:16" s="6" customFormat="1" ht="15.75">
      <c r="O294" s="45"/>
      <c r="P294" s="16"/>
    </row>
    <row r="295" spans="15:16" s="6" customFormat="1" ht="15.75">
      <c r="O295" s="45"/>
      <c r="P295" s="16"/>
    </row>
    <row r="296" spans="15:16" s="6" customFormat="1" ht="15.75">
      <c r="O296" s="45"/>
      <c r="P296" s="16"/>
    </row>
    <row r="297" spans="15:16" s="6" customFormat="1" ht="15.75">
      <c r="O297" s="45"/>
      <c r="P297" s="16"/>
    </row>
    <row r="298" spans="15:16" s="6" customFormat="1" ht="15.75">
      <c r="O298" s="45"/>
      <c r="P298" s="16"/>
    </row>
    <row r="299" spans="15:16" s="6" customFormat="1" ht="15.75">
      <c r="O299" s="45"/>
      <c r="P299" s="16"/>
    </row>
    <row r="300" spans="15:16" s="6" customFormat="1" ht="15.75">
      <c r="O300" s="45"/>
      <c r="P300" s="16"/>
    </row>
    <row r="301" spans="15:16" s="6" customFormat="1" ht="15.75">
      <c r="O301" s="45"/>
      <c r="P301" s="16"/>
    </row>
    <row r="302" spans="15:16" s="6" customFormat="1" ht="15.75">
      <c r="O302" s="45"/>
      <c r="P302" s="16"/>
    </row>
    <row r="303" spans="15:16" s="6" customFormat="1" ht="15.75">
      <c r="O303" s="45"/>
      <c r="P303" s="16"/>
    </row>
    <row r="304" spans="15:16" s="6" customFormat="1" ht="15.75">
      <c r="O304" s="45"/>
      <c r="P304" s="16"/>
    </row>
    <row r="305" spans="15:16" s="6" customFormat="1" ht="15.75">
      <c r="O305" s="45"/>
      <c r="P305" s="16"/>
    </row>
    <row r="306" spans="15:16" s="6" customFormat="1" ht="15.75">
      <c r="O306" s="45"/>
      <c r="P306" s="16"/>
    </row>
    <row r="307" spans="15:16" s="6" customFormat="1" ht="15.75">
      <c r="O307" s="45"/>
      <c r="P307" s="16"/>
    </row>
    <row r="308" spans="15:16" s="6" customFormat="1" ht="15.75">
      <c r="O308" s="45"/>
      <c r="P308" s="16"/>
    </row>
    <row r="309" spans="15:16" s="6" customFormat="1" ht="15.75">
      <c r="O309" s="45"/>
      <c r="P309" s="16"/>
    </row>
    <row r="310" spans="15:16" s="6" customFormat="1" ht="15.75">
      <c r="O310" s="45"/>
      <c r="P310" s="16"/>
    </row>
    <row r="311" spans="15:16" s="6" customFormat="1" ht="15.75">
      <c r="O311" s="45"/>
      <c r="P311" s="16"/>
    </row>
    <row r="312" spans="15:16" s="6" customFormat="1" ht="15.75">
      <c r="O312" s="45"/>
      <c r="P312" s="16"/>
    </row>
    <row r="313" spans="15:16" s="6" customFormat="1" ht="15.75">
      <c r="O313" s="45"/>
      <c r="P313" s="16"/>
    </row>
    <row r="314" spans="15:16" s="6" customFormat="1" ht="15.75">
      <c r="O314" s="45"/>
      <c r="P314" s="16"/>
    </row>
    <row r="315" spans="15:16" s="6" customFormat="1" ht="15.75">
      <c r="O315" s="45"/>
      <c r="P315" s="16"/>
    </row>
    <row r="316" spans="15:16" s="6" customFormat="1" ht="15.75">
      <c r="O316" s="45"/>
      <c r="P316" s="16"/>
    </row>
    <row r="317" spans="15:16" s="6" customFormat="1" ht="15.75">
      <c r="O317" s="45"/>
      <c r="P317" s="16"/>
    </row>
    <row r="318" spans="15:16" s="6" customFormat="1" ht="15.75">
      <c r="O318" s="45"/>
      <c r="P318" s="16"/>
    </row>
    <row r="319" spans="15:16" s="6" customFormat="1" ht="15.75">
      <c r="O319" s="45"/>
      <c r="P319" s="16"/>
    </row>
    <row r="320" spans="15:16" s="6" customFormat="1" ht="15.75">
      <c r="O320" s="45"/>
      <c r="P320" s="16"/>
    </row>
    <row r="321" spans="15:16" s="6" customFormat="1" ht="15.75">
      <c r="O321" s="45"/>
      <c r="P321" s="16"/>
    </row>
    <row r="322" spans="15:16" s="6" customFormat="1" ht="15.75">
      <c r="O322" s="45"/>
      <c r="P322" s="16"/>
    </row>
    <row r="323" spans="15:16" s="6" customFormat="1" ht="15.75">
      <c r="O323" s="45"/>
      <c r="P323" s="16"/>
    </row>
    <row r="324" spans="15:16" s="6" customFormat="1" ht="15.75">
      <c r="O324" s="45"/>
      <c r="P324" s="16"/>
    </row>
    <row r="325" spans="15:16" s="6" customFormat="1" ht="15.75">
      <c r="O325" s="45"/>
      <c r="P325" s="16"/>
    </row>
    <row r="326" spans="15:16" s="6" customFormat="1" ht="15.75">
      <c r="O326" s="45"/>
      <c r="P326" s="16"/>
    </row>
    <row r="327" spans="15:16" s="6" customFormat="1" ht="15.75">
      <c r="O327" s="45"/>
      <c r="P327" s="16"/>
    </row>
    <row r="328" spans="15:16" s="6" customFormat="1" ht="15.75">
      <c r="O328" s="45"/>
      <c r="P328" s="16"/>
    </row>
    <row r="329" spans="15:16" s="6" customFormat="1" ht="15.75">
      <c r="O329" s="45"/>
      <c r="P329" s="16"/>
    </row>
    <row r="330" spans="15:16" s="6" customFormat="1" ht="15.75">
      <c r="O330" s="45"/>
      <c r="P330" s="16"/>
    </row>
    <row r="331" spans="15:16" s="6" customFormat="1" ht="15.75">
      <c r="O331" s="45"/>
      <c r="P331" s="16"/>
    </row>
    <row r="332" spans="15:16" s="6" customFormat="1" ht="15.75">
      <c r="O332" s="45"/>
      <c r="P332" s="16"/>
    </row>
    <row r="333" spans="15:16" s="6" customFormat="1" ht="15.75">
      <c r="O333" s="45"/>
      <c r="P333" s="16"/>
    </row>
    <row r="334" spans="15:16" s="6" customFormat="1" ht="15.75">
      <c r="O334" s="45"/>
      <c r="P334" s="16"/>
    </row>
    <row r="335" spans="15:16" s="6" customFormat="1" ht="15.75">
      <c r="O335" s="45"/>
      <c r="P335" s="16"/>
    </row>
    <row r="336" spans="15:16" s="6" customFormat="1" ht="15.75">
      <c r="O336" s="45"/>
      <c r="P336" s="16"/>
    </row>
    <row r="337" spans="15:16" s="6" customFormat="1" ht="15.75">
      <c r="O337" s="45"/>
      <c r="P337" s="16"/>
    </row>
    <row r="338" spans="15:16" s="6" customFormat="1" ht="15.75">
      <c r="O338" s="45"/>
      <c r="P338" s="16"/>
    </row>
    <row r="339" spans="15:16" s="6" customFormat="1" ht="15.75">
      <c r="O339" s="45"/>
      <c r="P339" s="16"/>
    </row>
    <row r="340" spans="15:16" s="6" customFormat="1" ht="15.75">
      <c r="O340" s="45"/>
      <c r="P340" s="16"/>
    </row>
    <row r="341" spans="15:16" s="6" customFormat="1" ht="15.75">
      <c r="O341" s="45"/>
      <c r="P341" s="16"/>
    </row>
    <row r="342" spans="15:16" s="6" customFormat="1" ht="15.75">
      <c r="O342" s="45"/>
      <c r="P342" s="16"/>
    </row>
    <row r="343" spans="15:16" s="6" customFormat="1" ht="15.75">
      <c r="O343" s="45"/>
      <c r="P343" s="16"/>
    </row>
    <row r="344" spans="15:16" s="6" customFormat="1" ht="15.75">
      <c r="O344" s="45"/>
      <c r="P344" s="16"/>
    </row>
    <row r="345" spans="15:16" s="6" customFormat="1" ht="15.75">
      <c r="O345" s="45"/>
      <c r="P345" s="16"/>
    </row>
    <row r="346" spans="15:16" s="6" customFormat="1" ht="15.75">
      <c r="O346" s="45"/>
      <c r="P346" s="16"/>
    </row>
    <row r="347" spans="15:16" s="6" customFormat="1" ht="15.75">
      <c r="O347" s="45"/>
      <c r="P347" s="16"/>
    </row>
    <row r="348" spans="15:16" s="6" customFormat="1" ht="15.75">
      <c r="O348" s="45"/>
      <c r="P348" s="16"/>
    </row>
    <row r="349" spans="15:16" s="6" customFormat="1" ht="15.75">
      <c r="O349" s="45"/>
      <c r="P349" s="16"/>
    </row>
    <row r="350" spans="15:16" s="6" customFormat="1" ht="15.75">
      <c r="O350" s="45"/>
      <c r="P350" s="16"/>
    </row>
    <row r="351" spans="15:16" s="6" customFormat="1" ht="15.75">
      <c r="O351" s="45"/>
      <c r="P351" s="16"/>
    </row>
    <row r="352" spans="15:16" s="6" customFormat="1" ht="15.75">
      <c r="O352" s="45"/>
      <c r="P352" s="16"/>
    </row>
    <row r="353" spans="15:16" s="6" customFormat="1" ht="15.75">
      <c r="O353" s="45"/>
      <c r="P353" s="16"/>
    </row>
    <row r="354" spans="15:16" s="6" customFormat="1" ht="15.75">
      <c r="O354" s="45"/>
      <c r="P354" s="16"/>
    </row>
    <row r="355" spans="15:16" s="6" customFormat="1" ht="15.75">
      <c r="O355" s="45"/>
      <c r="P355" s="16"/>
    </row>
    <row r="356" spans="15:16" s="6" customFormat="1" ht="15.75">
      <c r="O356" s="45"/>
      <c r="P356" s="16"/>
    </row>
    <row r="357" spans="15:16" s="6" customFormat="1" ht="15.75">
      <c r="O357" s="45"/>
      <c r="P357" s="16"/>
    </row>
    <row r="358" spans="15:16" s="6" customFormat="1" ht="15.75">
      <c r="O358" s="45"/>
      <c r="P358" s="16"/>
    </row>
    <row r="359" spans="15:16" s="6" customFormat="1" ht="15.75">
      <c r="O359" s="45"/>
      <c r="P359" s="16"/>
    </row>
    <row r="360" spans="15:16" s="6" customFormat="1" ht="15.75">
      <c r="O360" s="45"/>
      <c r="P360" s="16"/>
    </row>
    <row r="361" spans="15:16" s="6" customFormat="1" ht="15.75">
      <c r="O361" s="45"/>
      <c r="P361" s="16"/>
    </row>
    <row r="362" spans="15:16" s="6" customFormat="1" ht="15.75">
      <c r="O362" s="45"/>
      <c r="P362" s="16"/>
    </row>
    <row r="363" spans="15:16" s="6" customFormat="1" ht="15.75">
      <c r="O363" s="45"/>
      <c r="P363" s="16"/>
    </row>
    <row r="364" spans="15:16" s="6" customFormat="1" ht="15.75">
      <c r="O364" s="45"/>
      <c r="P364" s="16"/>
    </row>
    <row r="365" spans="15:16" s="6" customFormat="1" ht="15.75">
      <c r="O365" s="45"/>
      <c r="P365" s="16"/>
    </row>
    <row r="366" spans="15:16" s="6" customFormat="1" ht="15.75">
      <c r="O366" s="45"/>
      <c r="P366" s="16"/>
    </row>
    <row r="367" spans="15:16" s="6" customFormat="1" ht="15.75">
      <c r="O367" s="45"/>
      <c r="P367" s="16"/>
    </row>
    <row r="368" spans="15:16" s="6" customFormat="1" ht="15.75">
      <c r="O368" s="45"/>
      <c r="P368" s="16"/>
    </row>
    <row r="369" spans="15:16" s="6" customFormat="1" ht="15.75">
      <c r="O369" s="45"/>
      <c r="P369" s="16"/>
    </row>
    <row r="370" spans="15:16" s="6" customFormat="1" ht="15.75">
      <c r="O370" s="45"/>
      <c r="P370" s="16"/>
    </row>
    <row r="371" spans="15:16" s="6" customFormat="1" ht="15.75">
      <c r="O371" s="45"/>
      <c r="P371" s="16"/>
    </row>
    <row r="372" spans="15:16" s="6" customFormat="1" ht="15.75">
      <c r="O372" s="45"/>
      <c r="P372" s="16"/>
    </row>
    <row r="373" spans="15:16" s="6" customFormat="1" ht="15.75">
      <c r="O373" s="45"/>
      <c r="P373" s="16"/>
    </row>
    <row r="374" spans="15:16" s="6" customFormat="1" ht="15.75">
      <c r="O374" s="45"/>
      <c r="P374" s="16"/>
    </row>
    <row r="375" spans="15:16" s="6" customFormat="1" ht="15.75">
      <c r="O375" s="45"/>
      <c r="P375" s="16"/>
    </row>
    <row r="376" spans="15:16" s="6" customFormat="1" ht="15.75">
      <c r="O376" s="45"/>
      <c r="P376" s="16"/>
    </row>
    <row r="377" spans="15:16" s="6" customFormat="1" ht="15.75">
      <c r="O377" s="45"/>
      <c r="P377" s="16"/>
    </row>
    <row r="378" spans="15:16" s="6" customFormat="1" ht="15.75">
      <c r="O378" s="45"/>
      <c r="P378" s="16"/>
    </row>
    <row r="379" spans="15:16" s="6" customFormat="1" ht="15.75">
      <c r="O379" s="45"/>
      <c r="P379" s="16"/>
    </row>
    <row r="380" spans="15:16" s="6" customFormat="1" ht="15.75">
      <c r="O380" s="45"/>
      <c r="P380" s="16"/>
    </row>
    <row r="381" spans="15:16" s="6" customFormat="1" ht="15.75">
      <c r="O381" s="45"/>
      <c r="P381" s="16"/>
    </row>
    <row r="382" spans="15:16" s="6" customFormat="1" ht="15.75">
      <c r="O382" s="45"/>
      <c r="P382" s="16"/>
    </row>
    <row r="383" spans="15:16" s="6" customFormat="1" ht="15.75">
      <c r="O383" s="45"/>
      <c r="P383" s="16"/>
    </row>
    <row r="384" spans="15:16" s="6" customFormat="1" ht="15.75">
      <c r="O384" s="45"/>
      <c r="P384" s="16"/>
    </row>
    <row r="385" spans="15:16" s="6" customFormat="1" ht="15.75">
      <c r="O385" s="45"/>
      <c r="P385" s="16"/>
    </row>
    <row r="386" spans="15:16" s="6" customFormat="1" ht="15.75">
      <c r="O386" s="45"/>
      <c r="P386" s="16"/>
    </row>
    <row r="387" spans="15:16" s="6" customFormat="1" ht="15.75">
      <c r="O387" s="45"/>
      <c r="P387" s="16"/>
    </row>
    <row r="388" spans="15:16" s="6" customFormat="1" ht="15.75">
      <c r="O388" s="45"/>
      <c r="P388" s="16"/>
    </row>
    <row r="389" spans="15:16" s="6" customFormat="1" ht="15.75">
      <c r="O389" s="45"/>
      <c r="P389" s="16"/>
    </row>
    <row r="390" spans="15:16" s="6" customFormat="1" ht="15.75">
      <c r="O390" s="45"/>
      <c r="P390" s="16"/>
    </row>
    <row r="391" spans="15:16" s="6" customFormat="1" ht="15.75">
      <c r="O391" s="45"/>
      <c r="P391" s="16"/>
    </row>
    <row r="392" ht="15.75">
      <c r="O392" s="48"/>
    </row>
    <row r="393" ht="15.75">
      <c r="O393" s="48"/>
    </row>
    <row r="394" ht="15.75">
      <c r="O394" s="48"/>
    </row>
    <row r="395" ht="15.75">
      <c r="O395" s="48"/>
    </row>
    <row r="396" ht="15.75">
      <c r="O396" s="48"/>
    </row>
    <row r="397" ht="15.75">
      <c r="O397" s="48"/>
    </row>
    <row r="398" ht="15.75">
      <c r="O398" s="48"/>
    </row>
    <row r="399" ht="15.75">
      <c r="O399" s="48"/>
    </row>
    <row r="400" ht="15.75">
      <c r="O400" s="48"/>
    </row>
    <row r="401" ht="15.75">
      <c r="O401" s="48"/>
    </row>
    <row r="402" ht="15.75">
      <c r="O402" s="48"/>
    </row>
    <row r="403" ht="15.75">
      <c r="O403" s="48"/>
    </row>
    <row r="404" ht="15.75">
      <c r="O404" s="48"/>
    </row>
    <row r="405" ht="15.75">
      <c r="O405" s="48"/>
    </row>
    <row r="406" ht="15.75">
      <c r="O406" s="48"/>
    </row>
    <row r="407" ht="15.75">
      <c r="O407" s="48"/>
    </row>
    <row r="408" ht="15.75">
      <c r="O408" s="48"/>
    </row>
    <row r="409" ht="15.75">
      <c r="O409" s="48"/>
    </row>
    <row r="410" ht="15.75">
      <c r="O410" s="48"/>
    </row>
    <row r="411" ht="15.75">
      <c r="O411" s="48"/>
    </row>
    <row r="412" ht="15.75">
      <c r="O412" s="48"/>
    </row>
    <row r="413" ht="15.75">
      <c r="O413" s="48"/>
    </row>
    <row r="414" ht="15.75">
      <c r="O414" s="48"/>
    </row>
    <row r="415" ht="15.75">
      <c r="O415" s="48"/>
    </row>
    <row r="416" ht="15.75">
      <c r="O416" s="48"/>
    </row>
    <row r="417" ht="15.75">
      <c r="O417" s="48"/>
    </row>
    <row r="418" ht="15.75">
      <c r="O418" s="48"/>
    </row>
    <row r="419" ht="15.75">
      <c r="O419" s="48"/>
    </row>
    <row r="420" ht="15.75">
      <c r="O420" s="48"/>
    </row>
    <row r="421" ht="15.75">
      <c r="O421" s="48"/>
    </row>
    <row r="422" ht="15.75">
      <c r="O422" s="48"/>
    </row>
    <row r="423" ht="15.75">
      <c r="O423" s="48"/>
    </row>
    <row r="424" ht="15.75">
      <c r="O424" s="48"/>
    </row>
    <row r="425" ht="15.75">
      <c r="O425" s="48"/>
    </row>
    <row r="426" ht="15.75">
      <c r="O426" s="48"/>
    </row>
    <row r="427" ht="15.75">
      <c r="O427" s="48"/>
    </row>
    <row r="428" ht="15.75">
      <c r="O428" s="48"/>
    </row>
    <row r="429" ht="15.75">
      <c r="O429" s="48"/>
    </row>
    <row r="430" ht="15.75">
      <c r="O430" s="48"/>
    </row>
    <row r="431" ht="15.75">
      <c r="O431" s="48"/>
    </row>
    <row r="432" ht="15.75">
      <c r="O432" s="48"/>
    </row>
    <row r="433" ht="15.75">
      <c r="O433" s="48"/>
    </row>
    <row r="434" ht="15.75">
      <c r="O434" s="48"/>
    </row>
    <row r="435" ht="15.75">
      <c r="O435" s="48"/>
    </row>
    <row r="436" ht="15.75">
      <c r="O436" s="48"/>
    </row>
    <row r="437" ht="15.75">
      <c r="O437" s="48"/>
    </row>
    <row r="438" ht="15.75">
      <c r="O438" s="48"/>
    </row>
    <row r="439" ht="15.75">
      <c r="O439" s="48"/>
    </row>
    <row r="440" ht="15.75">
      <c r="O440" s="48"/>
    </row>
    <row r="441" ht="15.75">
      <c r="O441" s="48"/>
    </row>
    <row r="442" ht="15.75">
      <c r="O442" s="48"/>
    </row>
    <row r="443" ht="15.75">
      <c r="O443" s="48"/>
    </row>
    <row r="444" ht="15.75">
      <c r="O444" s="48"/>
    </row>
    <row r="445" ht="15.75">
      <c r="O445" s="48"/>
    </row>
    <row r="446" ht="15.75">
      <c r="O446" s="48"/>
    </row>
    <row r="447" ht="15.75">
      <c r="O447" s="48"/>
    </row>
    <row r="448" ht="15.75">
      <c r="O448" s="48"/>
    </row>
    <row r="449" ht="15.75">
      <c r="O449" s="48"/>
    </row>
    <row r="450" ht="15.75">
      <c r="O450" s="48"/>
    </row>
    <row r="451" ht="15.75">
      <c r="O451" s="48"/>
    </row>
    <row r="452" ht="15.75">
      <c r="O452" s="48"/>
    </row>
    <row r="453" ht="15.75">
      <c r="O453" s="48"/>
    </row>
    <row r="454" ht="15.75">
      <c r="O454" s="48"/>
    </row>
    <row r="455" ht="15.75">
      <c r="O455" s="48"/>
    </row>
    <row r="456" ht="15.75">
      <c r="O456" s="48"/>
    </row>
    <row r="457" ht="15.75">
      <c r="O457" s="48"/>
    </row>
    <row r="458" ht="15.75">
      <c r="O458" s="48"/>
    </row>
    <row r="459" ht="15.75">
      <c r="O459" s="48"/>
    </row>
    <row r="460" ht="15.75">
      <c r="O460" s="48"/>
    </row>
    <row r="461" ht="15.75">
      <c r="O461" s="48"/>
    </row>
    <row r="462" ht="15.75">
      <c r="O462" s="48"/>
    </row>
    <row r="463" ht="15.75">
      <c r="O463" s="48"/>
    </row>
    <row r="464" ht="15.75">
      <c r="O464" s="48"/>
    </row>
    <row r="465" ht="15.75">
      <c r="O465" s="48"/>
    </row>
    <row r="466" ht="15.75">
      <c r="O466" s="48"/>
    </row>
    <row r="467" ht="15.75">
      <c r="O467" s="48"/>
    </row>
    <row r="468" ht="15.75">
      <c r="O468" s="48"/>
    </row>
    <row r="469" ht="15.75">
      <c r="O469" s="48"/>
    </row>
    <row r="470" ht="15.75">
      <c r="O470" s="48"/>
    </row>
    <row r="471" ht="15.75">
      <c r="O471" s="48"/>
    </row>
    <row r="472" ht="15.75">
      <c r="O472" s="48"/>
    </row>
    <row r="473" ht="15.75">
      <c r="O473" s="48"/>
    </row>
    <row r="474" ht="15.75">
      <c r="O474" s="48"/>
    </row>
    <row r="475" ht="15.75">
      <c r="O475" s="48"/>
    </row>
    <row r="476" ht="15.75">
      <c r="O476" s="48"/>
    </row>
    <row r="477" ht="15.75">
      <c r="O477" s="48"/>
    </row>
    <row r="478" ht="15.75">
      <c r="O478" s="48"/>
    </row>
    <row r="479" ht="15.75">
      <c r="O479" s="48"/>
    </row>
    <row r="480" ht="15.75">
      <c r="O480" s="48"/>
    </row>
    <row r="481" ht="15.75">
      <c r="O481" s="48"/>
    </row>
    <row r="482" ht="15.75">
      <c r="O482" s="48"/>
    </row>
    <row r="483" ht="15.75">
      <c r="O483" s="48"/>
    </row>
    <row r="484" ht="15.75">
      <c r="O484" s="48"/>
    </row>
    <row r="485" ht="15.75">
      <c r="O485" s="48"/>
    </row>
    <row r="486" ht="15.75">
      <c r="O486" s="48"/>
    </row>
    <row r="487" ht="15.75">
      <c r="O487" s="48"/>
    </row>
    <row r="488" ht="15.75">
      <c r="O488" s="48"/>
    </row>
    <row r="489" ht="15.75">
      <c r="O489" s="48"/>
    </row>
    <row r="490" ht="15.75">
      <c r="O490" s="48"/>
    </row>
    <row r="491" ht="15.75">
      <c r="O491" s="48"/>
    </row>
    <row r="492" ht="15.75">
      <c r="O492" s="48"/>
    </row>
    <row r="493" ht="15.75">
      <c r="O493" s="48"/>
    </row>
    <row r="494" ht="15.75">
      <c r="O494" s="48"/>
    </row>
    <row r="495" ht="15.75">
      <c r="O495" s="48"/>
    </row>
    <row r="496" ht="15.75">
      <c r="O496" s="48"/>
    </row>
    <row r="497" ht="15.75">
      <c r="O497" s="48"/>
    </row>
    <row r="498" ht="15.75">
      <c r="O498" s="48"/>
    </row>
    <row r="499" ht="15.75">
      <c r="O499" s="48"/>
    </row>
    <row r="500" ht="15.75">
      <c r="O500" s="48"/>
    </row>
    <row r="501" ht="15.75">
      <c r="O501" s="48"/>
    </row>
    <row r="502" ht="15.75">
      <c r="O502" s="48"/>
    </row>
    <row r="503" ht="15.75">
      <c r="O503" s="48"/>
    </row>
    <row r="504" ht="15.75">
      <c r="O504" s="48"/>
    </row>
    <row r="505" ht="15.75">
      <c r="O505" s="48"/>
    </row>
    <row r="506" ht="15.75">
      <c r="O506" s="48"/>
    </row>
    <row r="507" ht="15.75">
      <c r="O507" s="48"/>
    </row>
    <row r="508" ht="15.75">
      <c r="O508" s="48"/>
    </row>
    <row r="509" ht="15.75">
      <c r="O509" s="48"/>
    </row>
    <row r="510" ht="15.75">
      <c r="O510" s="48"/>
    </row>
    <row r="511" ht="15.75">
      <c r="O511" s="48"/>
    </row>
    <row r="512" ht="15.75">
      <c r="O512" s="48"/>
    </row>
    <row r="513" ht="15.75">
      <c r="O513" s="48"/>
    </row>
    <row r="514" ht="15.75">
      <c r="O514" s="48"/>
    </row>
    <row r="515" ht="15.75">
      <c r="O515" s="48"/>
    </row>
    <row r="516" ht="15.75">
      <c r="O516" s="48"/>
    </row>
    <row r="517" ht="15.75">
      <c r="O517" s="48"/>
    </row>
    <row r="518" ht="15.75">
      <c r="O518" s="48"/>
    </row>
    <row r="519" ht="15.75">
      <c r="O519" s="48"/>
    </row>
    <row r="520" ht="15.75">
      <c r="O520" s="48"/>
    </row>
    <row r="521" ht="15.75">
      <c r="O521" s="48"/>
    </row>
    <row r="522" ht="15.75">
      <c r="O522" s="48"/>
    </row>
    <row r="523" ht="15.75">
      <c r="O523" s="48"/>
    </row>
    <row r="524" ht="15.75">
      <c r="O524" s="48"/>
    </row>
    <row r="525" ht="15.75">
      <c r="O525" s="48"/>
    </row>
    <row r="526" ht="15.75">
      <c r="O526" s="48"/>
    </row>
    <row r="527" ht="15.75">
      <c r="O527" s="48"/>
    </row>
    <row r="528" ht="15.75">
      <c r="O528" s="48"/>
    </row>
    <row r="529" ht="15.75">
      <c r="O529" s="48"/>
    </row>
    <row r="530" ht="15.75">
      <c r="O530" s="48"/>
    </row>
    <row r="531" ht="15.75">
      <c r="O531" s="48"/>
    </row>
    <row r="532" ht="15.75">
      <c r="O532" s="48"/>
    </row>
    <row r="533" ht="15.75">
      <c r="O533" s="48"/>
    </row>
    <row r="534" ht="15.75">
      <c r="O534" s="48"/>
    </row>
    <row r="535" ht="15.75">
      <c r="O535" s="48"/>
    </row>
    <row r="536" ht="15.75">
      <c r="O536" s="48"/>
    </row>
    <row r="537" ht="15.75">
      <c r="O537" s="48"/>
    </row>
    <row r="538" ht="15.75">
      <c r="O538" s="48"/>
    </row>
    <row r="539" ht="15.75">
      <c r="O539" s="48"/>
    </row>
    <row r="540" ht="15.75">
      <c r="O540" s="48"/>
    </row>
    <row r="541" ht="15.75">
      <c r="O541" s="48"/>
    </row>
    <row r="542" ht="15.75">
      <c r="O542" s="48"/>
    </row>
    <row r="543" ht="15.75">
      <c r="O543" s="48"/>
    </row>
    <row r="544" ht="15.75">
      <c r="O544" s="48"/>
    </row>
    <row r="545" ht="15.75">
      <c r="O545" s="48"/>
    </row>
    <row r="546" ht="15.75">
      <c r="O546" s="48"/>
    </row>
    <row r="547" ht="15.75">
      <c r="O547" s="48"/>
    </row>
    <row r="548" ht="15.75">
      <c r="O548" s="48"/>
    </row>
    <row r="549" ht="15.75">
      <c r="O549" s="48"/>
    </row>
    <row r="550" ht="15.75">
      <c r="O550" s="48"/>
    </row>
    <row r="551" ht="15.75">
      <c r="O551" s="48"/>
    </row>
    <row r="552" ht="15.75">
      <c r="O552" s="48"/>
    </row>
    <row r="553" ht="15.75">
      <c r="O553" s="48"/>
    </row>
    <row r="554" ht="15.75">
      <c r="O554" s="48"/>
    </row>
    <row r="555" ht="15.75">
      <c r="O555" s="48"/>
    </row>
    <row r="556" ht="15.75">
      <c r="O556" s="48"/>
    </row>
    <row r="557" ht="15.75">
      <c r="O557" s="48"/>
    </row>
    <row r="558" ht="15.75">
      <c r="O558" s="48"/>
    </row>
    <row r="559" ht="15.75">
      <c r="O559" s="48"/>
    </row>
    <row r="560" ht="15.75">
      <c r="O560" s="48"/>
    </row>
    <row r="561" ht="15.75">
      <c r="O561" s="48"/>
    </row>
    <row r="562" ht="15.75">
      <c r="O562" s="48"/>
    </row>
    <row r="563" ht="15.75">
      <c r="O563" s="48"/>
    </row>
    <row r="564" ht="15.75">
      <c r="O564" s="48"/>
    </row>
    <row r="565" ht="15.75">
      <c r="O565" s="48"/>
    </row>
    <row r="566" ht="15.75">
      <c r="O566" s="48"/>
    </row>
    <row r="567" ht="15.75">
      <c r="O567" s="48"/>
    </row>
    <row r="568" ht="15.75">
      <c r="O568" s="48"/>
    </row>
    <row r="569" ht="15.75">
      <c r="O569" s="48"/>
    </row>
    <row r="570" ht="15.75">
      <c r="O570" s="48"/>
    </row>
    <row r="571" ht="15.75">
      <c r="O571" s="48"/>
    </row>
    <row r="572" ht="15.75">
      <c r="O572" s="48"/>
    </row>
    <row r="573" ht="15.75">
      <c r="O573" s="48"/>
    </row>
    <row r="574" ht="15.75">
      <c r="O574" s="48"/>
    </row>
    <row r="575" ht="15.75">
      <c r="O575" s="48"/>
    </row>
    <row r="576" ht="15.75">
      <c r="O576" s="48"/>
    </row>
    <row r="577" ht="15.75">
      <c r="O577" s="48"/>
    </row>
    <row r="578" ht="15.75">
      <c r="O578" s="48"/>
    </row>
    <row r="579" ht="15.75">
      <c r="O579" s="48"/>
    </row>
    <row r="580" ht="15.75">
      <c r="O580" s="48"/>
    </row>
    <row r="581" ht="15.75">
      <c r="O581" s="48"/>
    </row>
    <row r="582" ht="15.75">
      <c r="O582" s="48"/>
    </row>
    <row r="583" ht="15.75">
      <c r="O583" s="48"/>
    </row>
    <row r="584" ht="15.75">
      <c r="O584" s="48"/>
    </row>
    <row r="585" ht="15.75">
      <c r="O585" s="48"/>
    </row>
    <row r="586" ht="15.75">
      <c r="O586" s="48"/>
    </row>
    <row r="587" ht="15.75">
      <c r="O587" s="48"/>
    </row>
    <row r="588" ht="15.75">
      <c r="O588" s="48"/>
    </row>
    <row r="589" ht="15.75">
      <c r="O589" s="48"/>
    </row>
    <row r="590" ht="15.75">
      <c r="O590" s="48"/>
    </row>
    <row r="591" ht="15.75">
      <c r="O591" s="48"/>
    </row>
    <row r="592" ht="15.75">
      <c r="O592" s="48"/>
    </row>
    <row r="593" ht="15.75">
      <c r="O593" s="48"/>
    </row>
    <row r="594" ht="15.75">
      <c r="O594" s="48"/>
    </row>
    <row r="595" ht="15.75">
      <c r="O595" s="48"/>
    </row>
    <row r="596" ht="15.75">
      <c r="O596" s="48"/>
    </row>
    <row r="597" ht="15.75">
      <c r="O597" s="48"/>
    </row>
    <row r="598" ht="15.75">
      <c r="O598" s="48"/>
    </row>
    <row r="599" ht="15.75">
      <c r="O599" s="48"/>
    </row>
    <row r="600" ht="15.75">
      <c r="O600" s="48"/>
    </row>
    <row r="601" ht="15.75">
      <c r="O601" s="48"/>
    </row>
    <row r="602" ht="15.75">
      <c r="O602" s="48"/>
    </row>
    <row r="603" ht="15.75">
      <c r="O603" s="48"/>
    </row>
    <row r="604" ht="15.75">
      <c r="O604" s="48"/>
    </row>
    <row r="605" ht="15.75">
      <c r="O605" s="48"/>
    </row>
    <row r="606" ht="15.75">
      <c r="O606" s="48"/>
    </row>
    <row r="607" ht="15.75">
      <c r="O607" s="48"/>
    </row>
    <row r="608" ht="15.75">
      <c r="O608" s="48"/>
    </row>
    <row r="609" ht="15.75">
      <c r="O609" s="48"/>
    </row>
    <row r="610" ht="15.75">
      <c r="O610" s="48"/>
    </row>
    <row r="611" ht="15.75">
      <c r="O611" s="48"/>
    </row>
    <row r="612" ht="15.75">
      <c r="O612" s="48"/>
    </row>
    <row r="613" ht="15.75">
      <c r="O613" s="48"/>
    </row>
    <row r="614" ht="15.75">
      <c r="O614" s="48"/>
    </row>
    <row r="615" ht="15.75">
      <c r="O615" s="48"/>
    </row>
    <row r="616" ht="15.75">
      <c r="O616" s="48"/>
    </row>
    <row r="617" ht="15.75">
      <c r="O617" s="48"/>
    </row>
    <row r="618" ht="15.75">
      <c r="O618" s="48"/>
    </row>
    <row r="619" ht="15.75">
      <c r="O619" s="48"/>
    </row>
    <row r="620" ht="15.75">
      <c r="O620" s="48"/>
    </row>
    <row r="621" ht="15.75">
      <c r="O621" s="48"/>
    </row>
    <row r="622" ht="15.75">
      <c r="O622" s="48"/>
    </row>
    <row r="623" ht="15.75">
      <c r="O623" s="48"/>
    </row>
    <row r="624" ht="15.75">
      <c r="O624" s="48"/>
    </row>
    <row r="625" ht="15.75">
      <c r="O625" s="48"/>
    </row>
    <row r="626" ht="15.75">
      <c r="O626" s="48"/>
    </row>
    <row r="627" ht="15.75">
      <c r="O627" s="48"/>
    </row>
    <row r="628" ht="15.75">
      <c r="O628" s="48"/>
    </row>
    <row r="629" ht="15.75">
      <c r="O629" s="48"/>
    </row>
    <row r="630" ht="15.75">
      <c r="O630" s="48"/>
    </row>
    <row r="631" ht="15.75">
      <c r="O631" s="48"/>
    </row>
    <row r="632" ht="15.75">
      <c r="O632" s="48"/>
    </row>
    <row r="633" ht="15.75">
      <c r="O633" s="48"/>
    </row>
    <row r="634" ht="15.75">
      <c r="O634" s="48"/>
    </row>
  </sheetData>
  <sheetProtection/>
  <mergeCells count="12">
    <mergeCell ref="H4:H5"/>
    <mergeCell ref="I4:I5"/>
    <mergeCell ref="J4:J5"/>
    <mergeCell ref="N4:N5"/>
    <mergeCell ref="A84:O84"/>
    <mergeCell ref="O4:O5"/>
    <mergeCell ref="A4:E5"/>
    <mergeCell ref="F4:F5"/>
    <mergeCell ref="G4:G5"/>
    <mergeCell ref="L4:L5"/>
    <mergeCell ref="K4:K5"/>
    <mergeCell ref="M4:M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 21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366"/>
  <sheetViews>
    <sheetView showGridLines="0" view="pageBreakPreview" zoomScale="60" zoomScaleNormal="60" zoomScalePageLayoutView="0" workbookViewId="0" topLeftCell="A28">
      <selection activeCell="E2" sqref="E2"/>
    </sheetView>
  </sheetViews>
  <sheetFormatPr defaultColWidth="9.77734375" defaultRowHeight="15.75"/>
  <cols>
    <col min="1" max="1" width="2.88671875" style="1" customWidth="1"/>
    <col min="2" max="4" width="2.77734375" style="1" customWidth="1"/>
    <col min="5" max="5" width="48.99609375" style="1" customWidth="1"/>
    <col min="6" max="14" width="13.77734375" style="1" customWidth="1"/>
    <col min="15" max="15" width="10.88671875" style="48" customWidth="1"/>
    <col min="16" max="16" width="9.77734375" style="59" customWidth="1"/>
    <col min="17" max="17" width="12.6640625" style="1" bestFit="1" customWidth="1"/>
    <col min="18" max="16384" width="9.77734375" style="1" customWidth="1"/>
  </cols>
  <sheetData>
    <row r="1" spans="1:15" ht="26.25">
      <c r="A1" s="277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298" t="s">
        <v>176</v>
      </c>
    </row>
    <row r="2" spans="1:15" ht="26.25">
      <c r="A2" s="253" t="s">
        <v>482</v>
      </c>
      <c r="B2" s="118"/>
      <c r="C2" s="118"/>
      <c r="D2" s="118"/>
      <c r="E2" s="118"/>
      <c r="F2" s="125"/>
      <c r="G2" s="125"/>
      <c r="H2" s="118"/>
      <c r="I2" s="118"/>
      <c r="J2" s="118"/>
      <c r="K2" s="118"/>
      <c r="L2" s="118"/>
      <c r="M2" s="118"/>
      <c r="N2" s="118"/>
      <c r="O2" s="133"/>
    </row>
    <row r="3" spans="1:15" ht="14.2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34"/>
    </row>
    <row r="4" spans="1:15" ht="24.75" customHeight="1">
      <c r="A4" s="483" t="s">
        <v>192</v>
      </c>
      <c r="B4" s="489"/>
      <c r="C4" s="489"/>
      <c r="D4" s="489"/>
      <c r="E4" s="489"/>
      <c r="F4" s="485">
        <v>2000</v>
      </c>
      <c r="G4" s="485">
        <v>2001</v>
      </c>
      <c r="H4" s="485">
        <v>2002</v>
      </c>
      <c r="I4" s="485">
        <v>2003</v>
      </c>
      <c r="J4" s="485">
        <v>2004</v>
      </c>
      <c r="K4" s="485">
        <v>2005</v>
      </c>
      <c r="L4" s="485">
        <v>2006</v>
      </c>
      <c r="M4" s="485">
        <v>2007</v>
      </c>
      <c r="N4" s="485" t="s">
        <v>484</v>
      </c>
      <c r="O4" s="504" t="s">
        <v>227</v>
      </c>
    </row>
    <row r="5" spans="1:15" ht="24.75" customHeight="1">
      <c r="A5" s="490"/>
      <c r="B5" s="490"/>
      <c r="C5" s="490"/>
      <c r="D5" s="490"/>
      <c r="E5" s="490"/>
      <c r="F5" s="481"/>
      <c r="G5" s="481"/>
      <c r="H5" s="481"/>
      <c r="I5" s="481"/>
      <c r="J5" s="481"/>
      <c r="K5" s="481"/>
      <c r="L5" s="481"/>
      <c r="M5" s="481"/>
      <c r="N5" s="481"/>
      <c r="O5" s="505"/>
    </row>
    <row r="6" spans="1:15" ht="15.75">
      <c r="A6" s="126"/>
      <c r="B6" s="126"/>
      <c r="C6" s="126"/>
      <c r="D6" s="126"/>
      <c r="E6" s="126"/>
      <c r="F6" s="77"/>
      <c r="G6" s="81"/>
      <c r="H6" s="81"/>
      <c r="I6" s="81"/>
      <c r="J6" s="81"/>
      <c r="K6" s="81"/>
      <c r="L6" s="81"/>
      <c r="M6" s="81"/>
      <c r="N6" s="81"/>
      <c r="O6" s="135"/>
    </row>
    <row r="7" spans="1:16" s="6" customFormat="1" ht="48" customHeight="1">
      <c r="A7" s="255" t="s">
        <v>448</v>
      </c>
      <c r="B7" s="248"/>
      <c r="C7" s="248"/>
      <c r="D7" s="248"/>
      <c r="E7" s="248"/>
      <c r="F7" s="129"/>
      <c r="G7" s="129"/>
      <c r="H7" s="129"/>
      <c r="I7" s="129"/>
      <c r="J7" s="129"/>
      <c r="K7" s="129"/>
      <c r="L7" s="129"/>
      <c r="M7" s="129"/>
      <c r="N7" s="129"/>
      <c r="O7" s="24"/>
      <c r="P7" s="16"/>
    </row>
    <row r="8" spans="1:20" s="6" customFormat="1" ht="17.25" customHeight="1">
      <c r="A8" s="51"/>
      <c r="B8" s="500" t="s">
        <v>405</v>
      </c>
      <c r="C8" s="500"/>
      <c r="D8" s="500"/>
      <c r="E8" s="500"/>
      <c r="F8" s="53"/>
      <c r="G8" s="53"/>
      <c r="H8" s="30"/>
      <c r="I8" s="30"/>
      <c r="J8" s="30"/>
      <c r="K8" s="30"/>
      <c r="L8" s="30"/>
      <c r="M8" s="30"/>
      <c r="N8" s="30"/>
      <c r="O8" s="136"/>
      <c r="P8" s="16"/>
      <c r="Q8" s="36"/>
      <c r="T8" s="40"/>
    </row>
    <row r="9" spans="1:20" s="6" customFormat="1" ht="15.75">
      <c r="A9" s="51"/>
      <c r="B9" s="29" t="s">
        <v>399</v>
      </c>
      <c r="C9" s="51"/>
      <c r="D9" s="51"/>
      <c r="E9" s="51"/>
      <c r="F9" s="53"/>
      <c r="G9" s="53"/>
      <c r="H9" s="30"/>
      <c r="I9" s="30"/>
      <c r="J9" s="30"/>
      <c r="K9" s="30"/>
      <c r="L9" s="30"/>
      <c r="M9" s="30"/>
      <c r="N9" s="30"/>
      <c r="O9" s="136"/>
      <c r="P9" s="16"/>
      <c r="Q9" s="36"/>
      <c r="T9" s="40"/>
    </row>
    <row r="10" spans="1:20" s="6" customFormat="1" ht="9" customHeight="1">
      <c r="A10" s="51"/>
      <c r="B10" s="51"/>
      <c r="C10" s="51"/>
      <c r="D10" s="51"/>
      <c r="E10" s="51"/>
      <c r="F10" s="53"/>
      <c r="G10" s="53"/>
      <c r="H10" s="30"/>
      <c r="I10" s="30"/>
      <c r="J10" s="30"/>
      <c r="K10" s="30"/>
      <c r="L10" s="30"/>
      <c r="M10" s="30"/>
      <c r="N10" s="30"/>
      <c r="O10" s="136"/>
      <c r="P10" s="16"/>
      <c r="Q10" s="36"/>
      <c r="T10" s="40"/>
    </row>
    <row r="11" spans="1:20" s="178" customFormat="1" ht="16.5" customHeight="1">
      <c r="A11" s="244"/>
      <c r="B11" s="245"/>
      <c r="C11" s="245" t="s">
        <v>135</v>
      </c>
      <c r="D11" s="245"/>
      <c r="E11" s="245"/>
      <c r="F11" s="226">
        <v>1668.5776182437298</v>
      </c>
      <c r="G11" s="226">
        <v>1573.8743484988554</v>
      </c>
      <c r="H11" s="226">
        <v>1507.6297379475855</v>
      </c>
      <c r="I11" s="226">
        <v>1489</v>
      </c>
      <c r="J11" s="226">
        <v>1564.8385072176893</v>
      </c>
      <c r="K11" s="226">
        <v>1563.2929746973102</v>
      </c>
      <c r="L11" s="226">
        <v>1977.865109599525</v>
      </c>
      <c r="M11" s="226">
        <v>2196.187186555515</v>
      </c>
      <c r="N11" s="226">
        <v>2221.269283523664</v>
      </c>
      <c r="O11" s="347">
        <f aca="true" t="shared" si="0" ref="O11:O16">(((N11/F11)^(1/8))-1)*100</f>
        <v>3.641060842244781</v>
      </c>
      <c r="P11" s="177"/>
      <c r="Q11" s="36"/>
      <c r="T11" s="179"/>
    </row>
    <row r="12" spans="1:20" s="178" customFormat="1" ht="20.25" customHeight="1">
      <c r="A12" s="98"/>
      <c r="B12" s="144"/>
      <c r="C12" s="144" t="s">
        <v>136</v>
      </c>
      <c r="D12" s="144"/>
      <c r="E12" s="144"/>
      <c r="F12" s="186">
        <v>1741.4626557809645</v>
      </c>
      <c r="G12" s="186">
        <v>1325.3678724200886</v>
      </c>
      <c r="H12" s="186">
        <v>1202.0273497805515</v>
      </c>
      <c r="I12" s="186">
        <v>1400</v>
      </c>
      <c r="J12" s="186">
        <v>1705.4059804989172</v>
      </c>
      <c r="K12" s="186">
        <v>1492.2424418183136</v>
      </c>
      <c r="L12" s="186">
        <v>1375.9061631996697</v>
      </c>
      <c r="M12" s="186">
        <v>1569.298216480122</v>
      </c>
      <c r="N12" s="186">
        <v>2966.695948340962</v>
      </c>
      <c r="O12" s="187">
        <f t="shared" si="0"/>
        <v>6.885762336175616</v>
      </c>
      <c r="P12" s="177"/>
      <c r="Q12" s="36"/>
      <c r="T12" s="179"/>
    </row>
    <row r="13" spans="1:20" s="178" customFormat="1" ht="19.5" customHeight="1">
      <c r="A13" s="244"/>
      <c r="B13" s="245"/>
      <c r="C13" s="245" t="s">
        <v>137</v>
      </c>
      <c r="D13" s="245"/>
      <c r="E13" s="245"/>
      <c r="F13" s="226">
        <v>4591.325240117308</v>
      </c>
      <c r="G13" s="226">
        <v>6428.03418123743</v>
      </c>
      <c r="H13" s="226">
        <v>4041.602689196492</v>
      </c>
      <c r="I13" s="226">
        <v>3012.5</v>
      </c>
      <c r="J13" s="226">
        <v>3575.094188477088</v>
      </c>
      <c r="K13" s="226">
        <v>5386.4641484811145</v>
      </c>
      <c r="L13" s="226">
        <v>6291.89849252281</v>
      </c>
      <c r="M13" s="226">
        <v>6019.794745757082</v>
      </c>
      <c r="N13" s="226">
        <v>7834.134726524573</v>
      </c>
      <c r="O13" s="347">
        <f t="shared" si="0"/>
        <v>6.907118048967975</v>
      </c>
      <c r="P13" s="177"/>
      <c r="Q13" s="36"/>
      <c r="T13" s="179"/>
    </row>
    <row r="14" spans="1:20" s="178" customFormat="1" ht="19.5" customHeight="1">
      <c r="A14" s="98"/>
      <c r="B14" s="144"/>
      <c r="C14" s="144" t="s">
        <v>138</v>
      </c>
      <c r="D14" s="144"/>
      <c r="E14" s="144"/>
      <c r="F14" s="186">
        <v>1220.1281777972392</v>
      </c>
      <c r="G14" s="186">
        <v>1149.347974230431</v>
      </c>
      <c r="H14" s="186">
        <v>1366.788715994385</v>
      </c>
      <c r="I14" s="186">
        <v>1301.25</v>
      </c>
      <c r="J14" s="186">
        <v>1147.863392287184</v>
      </c>
      <c r="K14" s="186">
        <v>1153.2117740883057</v>
      </c>
      <c r="L14" s="186">
        <v>1547.8944335996284</v>
      </c>
      <c r="M14" s="186">
        <v>1605.275831146833</v>
      </c>
      <c r="N14" s="186">
        <v>1518.0236410991415</v>
      </c>
      <c r="O14" s="187">
        <f t="shared" si="0"/>
        <v>2.768291084161989</v>
      </c>
      <c r="P14" s="177"/>
      <c r="Q14" s="36"/>
      <c r="T14" s="179"/>
    </row>
    <row r="15" spans="1:20" s="178" customFormat="1" ht="19.5" customHeight="1">
      <c r="A15" s="244"/>
      <c r="B15" s="245"/>
      <c r="C15" s="245" t="s">
        <v>139</v>
      </c>
      <c r="D15" s="245"/>
      <c r="E15" s="245"/>
      <c r="F15" s="226">
        <v>1440.4157616054297</v>
      </c>
      <c r="G15" s="226">
        <v>1325.3678724200886</v>
      </c>
      <c r="H15" s="226">
        <v>1881.4341126999939</v>
      </c>
      <c r="I15" s="226">
        <v>1710.0000000000002</v>
      </c>
      <c r="J15" s="226">
        <v>1708.5351657842364</v>
      </c>
      <c r="K15" s="226">
        <v>1631.2622344667584</v>
      </c>
      <c r="L15" s="226">
        <v>1633.8885687996078</v>
      </c>
      <c r="M15" s="226">
        <v>1743.6646849779133</v>
      </c>
      <c r="N15" s="226">
        <v>1618.1977900041609</v>
      </c>
      <c r="O15" s="347">
        <f t="shared" si="0"/>
        <v>1.4653989598842676</v>
      </c>
      <c r="P15" s="177"/>
      <c r="Q15" s="36"/>
      <c r="T15" s="179"/>
    </row>
    <row r="16" spans="1:20" s="178" customFormat="1" ht="16.5" customHeight="1">
      <c r="A16" s="98"/>
      <c r="B16" s="144"/>
      <c r="C16" s="144" t="s">
        <v>140</v>
      </c>
      <c r="D16" s="144"/>
      <c r="E16" s="144"/>
      <c r="F16" s="186">
        <v>2016.5820662476015</v>
      </c>
      <c r="G16" s="186">
        <v>1792.0078108346615</v>
      </c>
      <c r="H16" s="186">
        <v>2351.7926408749922</v>
      </c>
      <c r="I16" s="186">
        <v>2975</v>
      </c>
      <c r="J16" s="186">
        <v>2243.6258495738048</v>
      </c>
      <c r="K16" s="186">
        <v>2181.8132385992894</v>
      </c>
      <c r="L16" s="186">
        <v>2321.8416503994426</v>
      </c>
      <c r="M16" s="186">
        <v>2034.2754658075655</v>
      </c>
      <c r="N16" s="186">
        <v>2915.8383035122597</v>
      </c>
      <c r="O16" s="187">
        <f t="shared" si="0"/>
        <v>4.717301457395595</v>
      </c>
      <c r="P16" s="177"/>
      <c r="Q16" s="36"/>
      <c r="T16" s="179"/>
    </row>
    <row r="17" spans="1:16" s="6" customFormat="1" ht="48" customHeight="1">
      <c r="A17" s="255" t="s">
        <v>48</v>
      </c>
      <c r="B17" s="248"/>
      <c r="C17" s="248"/>
      <c r="D17" s="248"/>
      <c r="E17" s="248"/>
      <c r="F17" s="196"/>
      <c r="G17" s="196"/>
      <c r="H17" s="196"/>
      <c r="I17" s="196"/>
      <c r="J17" s="196"/>
      <c r="K17" s="196"/>
      <c r="L17" s="196"/>
      <c r="M17" s="196"/>
      <c r="N17" s="196"/>
      <c r="O17" s="197"/>
      <c r="P17" s="16"/>
    </row>
    <row r="18" spans="1:20" s="6" customFormat="1" ht="15.75" customHeight="1">
      <c r="A18" s="29"/>
      <c r="B18" s="29" t="s">
        <v>141</v>
      </c>
      <c r="C18" s="29"/>
      <c r="D18" s="29"/>
      <c r="E18" s="3"/>
      <c r="F18" s="186"/>
      <c r="G18" s="186"/>
      <c r="H18" s="186"/>
      <c r="I18" s="186"/>
      <c r="J18" s="186"/>
      <c r="K18" s="186"/>
      <c r="L18" s="186"/>
      <c r="M18" s="186"/>
      <c r="N18" s="186"/>
      <c r="O18" s="187"/>
      <c r="P18" s="16"/>
      <c r="Q18" s="36"/>
      <c r="T18" s="40"/>
    </row>
    <row r="19" spans="1:20" s="6" customFormat="1" ht="9" customHeight="1">
      <c r="A19" s="29"/>
      <c r="B19" s="29"/>
      <c r="C19" s="29"/>
      <c r="D19" s="29"/>
      <c r="E19" s="3"/>
      <c r="F19" s="186"/>
      <c r="G19" s="186"/>
      <c r="H19" s="186"/>
      <c r="I19" s="186"/>
      <c r="J19" s="186"/>
      <c r="K19" s="186"/>
      <c r="L19" s="186"/>
      <c r="M19" s="186"/>
      <c r="N19" s="186"/>
      <c r="O19" s="187"/>
      <c r="P19" s="16"/>
      <c r="Q19" s="36"/>
      <c r="T19" s="40"/>
    </row>
    <row r="20" spans="1:20" s="6" customFormat="1" ht="16.5" customHeight="1">
      <c r="A20" s="29"/>
      <c r="B20" s="29"/>
      <c r="C20" s="29" t="s">
        <v>142</v>
      </c>
      <c r="D20" s="29"/>
      <c r="E20" s="3"/>
      <c r="F20" s="186"/>
      <c r="G20" s="186"/>
      <c r="H20" s="186"/>
      <c r="I20" s="186"/>
      <c r="J20" s="186"/>
      <c r="K20" s="186"/>
      <c r="L20" s="186"/>
      <c r="M20" s="186"/>
      <c r="N20" s="186"/>
      <c r="O20" s="187"/>
      <c r="P20" s="16"/>
      <c r="Q20" s="36"/>
      <c r="T20" s="40"/>
    </row>
    <row r="21" spans="1:20" s="6" customFormat="1" ht="15.75">
      <c r="A21" s="217"/>
      <c r="B21" s="217"/>
      <c r="C21" s="217" t="s">
        <v>409</v>
      </c>
      <c r="D21" s="217"/>
      <c r="E21" s="221"/>
      <c r="F21" s="226">
        <v>7.798188371623962</v>
      </c>
      <c r="G21" s="226">
        <v>7.654523182851397</v>
      </c>
      <c r="H21" s="226">
        <v>7.885431132708246</v>
      </c>
      <c r="I21" s="226">
        <v>7.891593905396039</v>
      </c>
      <c r="J21" s="226">
        <v>6.249546496154398</v>
      </c>
      <c r="K21" s="226">
        <v>8.28551175972363</v>
      </c>
      <c r="L21" s="226">
        <v>8.480871262728694</v>
      </c>
      <c r="M21" s="226">
        <v>8.087077275460665</v>
      </c>
      <c r="N21" s="226">
        <v>7.625907138255607</v>
      </c>
      <c r="O21" s="347">
        <f>(((N21/F21)^(1/8))-1)*100</f>
        <v>-0.27886248298643057</v>
      </c>
      <c r="P21" s="16"/>
      <c r="Q21" s="36"/>
      <c r="T21" s="40"/>
    </row>
    <row r="22" spans="1:20" s="6" customFormat="1" ht="6" customHeight="1">
      <c r="A22" s="29"/>
      <c r="B22" s="29"/>
      <c r="C22" s="29"/>
      <c r="D22" s="29"/>
      <c r="E22" s="3"/>
      <c r="F22" s="186"/>
      <c r="G22" s="186"/>
      <c r="H22" s="186"/>
      <c r="I22" s="186"/>
      <c r="J22" s="186"/>
      <c r="K22" s="186"/>
      <c r="L22" s="186"/>
      <c r="M22" s="186"/>
      <c r="N22" s="186"/>
      <c r="O22" s="187"/>
      <c r="P22" s="16"/>
      <c r="Q22" s="36"/>
      <c r="T22" s="40"/>
    </row>
    <row r="23" spans="1:20" s="6" customFormat="1" ht="17.25" customHeight="1">
      <c r="A23" s="29"/>
      <c r="B23" s="29"/>
      <c r="C23" s="29" t="s">
        <v>3</v>
      </c>
      <c r="D23" s="29"/>
      <c r="E23" s="3"/>
      <c r="F23" s="186"/>
      <c r="G23" s="186"/>
      <c r="H23" s="186"/>
      <c r="I23" s="186"/>
      <c r="J23" s="186"/>
      <c r="K23" s="186"/>
      <c r="L23" s="186"/>
      <c r="M23" s="186"/>
      <c r="N23" s="186"/>
      <c r="O23" s="187"/>
      <c r="P23" s="16"/>
      <c r="Q23" s="36"/>
      <c r="T23" s="40"/>
    </row>
    <row r="24" spans="1:20" s="6" customFormat="1" ht="15.75">
      <c r="A24" s="29"/>
      <c r="B24" s="29"/>
      <c r="C24" s="29" t="s">
        <v>409</v>
      </c>
      <c r="D24" s="29"/>
      <c r="E24" s="3"/>
      <c r="F24" s="186">
        <v>9.707731078218613</v>
      </c>
      <c r="G24" s="186">
        <v>8.527858042639812</v>
      </c>
      <c r="H24" s="186">
        <v>6.974828520331617</v>
      </c>
      <c r="I24" s="186">
        <v>10.408022442638387</v>
      </c>
      <c r="J24" s="186">
        <v>8.234492609357389</v>
      </c>
      <c r="K24" s="186">
        <v>7.334304971598257</v>
      </c>
      <c r="L24" s="186">
        <v>9.730178077634905</v>
      </c>
      <c r="M24" s="186">
        <v>11.08556999206412</v>
      </c>
      <c r="N24" s="186">
        <v>12.153123211945095</v>
      </c>
      <c r="O24" s="187">
        <f>(((N24/F24)^(1/8))-1)*100</f>
        <v>2.8480993999047133</v>
      </c>
      <c r="P24" s="16"/>
      <c r="Q24" s="36"/>
      <c r="T24" s="40"/>
    </row>
    <row r="25" spans="1:20" s="6" customFormat="1" ht="6" customHeight="1">
      <c r="A25" s="29"/>
      <c r="B25" s="29"/>
      <c r="C25" s="29"/>
      <c r="D25" s="29"/>
      <c r="E25" s="3"/>
      <c r="F25" s="186"/>
      <c r="G25" s="186"/>
      <c r="H25" s="186"/>
      <c r="I25" s="186"/>
      <c r="J25" s="186"/>
      <c r="K25" s="186"/>
      <c r="L25" s="186"/>
      <c r="M25" s="186"/>
      <c r="N25" s="186"/>
      <c r="O25" s="187"/>
      <c r="P25" s="16"/>
      <c r="Q25" s="36"/>
      <c r="T25" s="40"/>
    </row>
    <row r="26" spans="1:20" s="6" customFormat="1" ht="17.25" customHeight="1">
      <c r="A26" s="29"/>
      <c r="B26" s="29"/>
      <c r="C26" s="29" t="s">
        <v>4</v>
      </c>
      <c r="D26" s="29"/>
      <c r="E26" s="3"/>
      <c r="F26" s="186"/>
      <c r="G26" s="186"/>
      <c r="H26" s="186"/>
      <c r="I26" s="186"/>
      <c r="J26" s="186"/>
      <c r="K26" s="186"/>
      <c r="L26" s="186"/>
      <c r="M26" s="186"/>
      <c r="N26" s="186"/>
      <c r="O26" s="187"/>
      <c r="P26" s="16"/>
      <c r="Q26" s="36"/>
      <c r="T26" s="40"/>
    </row>
    <row r="27" spans="1:20" s="6" customFormat="1" ht="14.25" customHeight="1">
      <c r="A27" s="217"/>
      <c r="B27" s="217"/>
      <c r="C27" s="217" t="s">
        <v>409</v>
      </c>
      <c r="D27" s="217"/>
      <c r="E27" s="221"/>
      <c r="F27" s="226">
        <v>10.027766168709338</v>
      </c>
      <c r="G27" s="226">
        <v>8.784721236695228</v>
      </c>
      <c r="H27" s="226">
        <v>7.362318993683373</v>
      </c>
      <c r="I27" s="226">
        <v>10.87060121786676</v>
      </c>
      <c r="J27" s="226">
        <v>8.667886957218306</v>
      </c>
      <c r="K27" s="226">
        <v>7.743157012108286</v>
      </c>
      <c r="L27" s="226">
        <v>10.14661368260364</v>
      </c>
      <c r="M27" s="226">
        <v>11.131759867031054</v>
      </c>
      <c r="N27" s="226">
        <v>12.472942243838387</v>
      </c>
      <c r="O27" s="347">
        <f>(((N27/F27)^(1/8))-1)*100</f>
        <v>2.765085787923094</v>
      </c>
      <c r="P27" s="16"/>
      <c r="Q27" s="36"/>
      <c r="T27" s="40"/>
    </row>
    <row r="28" spans="1:20" s="6" customFormat="1" ht="8.25" customHeight="1">
      <c r="A28" s="29"/>
      <c r="B28" s="29"/>
      <c r="C28" s="29"/>
      <c r="D28" s="29"/>
      <c r="E28" s="3"/>
      <c r="F28" s="186"/>
      <c r="G28" s="186"/>
      <c r="H28" s="186"/>
      <c r="I28" s="186"/>
      <c r="J28" s="186"/>
      <c r="K28" s="186"/>
      <c r="L28" s="186"/>
      <c r="M28" s="186"/>
      <c r="N28" s="186"/>
      <c r="O28" s="187"/>
      <c r="P28" s="16"/>
      <c r="Q28" s="36"/>
      <c r="T28" s="40"/>
    </row>
    <row r="29" spans="1:20" s="6" customFormat="1" ht="21.75" customHeight="1">
      <c r="A29" s="29"/>
      <c r="B29" s="29"/>
      <c r="C29" s="29" t="s">
        <v>45</v>
      </c>
      <c r="D29" s="29"/>
      <c r="E29" s="3"/>
      <c r="F29" s="186"/>
      <c r="G29" s="186"/>
      <c r="H29" s="186"/>
      <c r="I29" s="186"/>
      <c r="J29" s="186"/>
      <c r="K29" s="186"/>
      <c r="L29" s="186"/>
      <c r="M29" s="186"/>
      <c r="N29" s="186"/>
      <c r="O29" s="187"/>
      <c r="P29" s="16"/>
      <c r="Q29" s="36"/>
      <c r="T29" s="40"/>
    </row>
    <row r="30" spans="1:20" s="6" customFormat="1" ht="15.75">
      <c r="A30" s="29"/>
      <c r="B30" s="29"/>
      <c r="C30" s="29" t="s">
        <v>410</v>
      </c>
      <c r="D30" s="29"/>
      <c r="E30" s="3"/>
      <c r="F30" s="186">
        <v>0.6614058536808286</v>
      </c>
      <c r="G30" s="186">
        <v>0.7192169433551647</v>
      </c>
      <c r="H30" s="186">
        <v>0.7265446375345435</v>
      </c>
      <c r="I30" s="186">
        <v>0.7401260403653965</v>
      </c>
      <c r="J30" s="186">
        <v>0.6934309565774645</v>
      </c>
      <c r="K30" s="186">
        <v>0.7509527274673985</v>
      </c>
      <c r="L30" s="186">
        <v>0.7527874397511778</v>
      </c>
      <c r="M30" s="186">
        <v>0.839466537704968</v>
      </c>
      <c r="N30" s="186">
        <v>0.9640100749533568</v>
      </c>
      <c r="O30" s="187">
        <f>(((N30/F30)^(1/8))-1)*100</f>
        <v>4.821819110762671</v>
      </c>
      <c r="P30" s="16"/>
      <c r="Q30" s="36"/>
      <c r="T30" s="40"/>
    </row>
    <row r="31" spans="1:16" s="6" customFormat="1" ht="48" customHeight="1">
      <c r="A31" s="255" t="s">
        <v>49</v>
      </c>
      <c r="B31" s="248"/>
      <c r="C31" s="248"/>
      <c r="D31" s="248"/>
      <c r="E31" s="248"/>
      <c r="F31" s="196"/>
      <c r="G31" s="196"/>
      <c r="H31" s="196"/>
      <c r="I31" s="196"/>
      <c r="J31" s="196"/>
      <c r="K31" s="196"/>
      <c r="L31" s="196"/>
      <c r="M31" s="196"/>
      <c r="N31" s="196"/>
      <c r="O31" s="197"/>
      <c r="P31" s="16"/>
    </row>
    <row r="32" spans="1:20" s="6" customFormat="1" ht="15.75" customHeight="1">
      <c r="A32" s="29"/>
      <c r="B32" s="3" t="s">
        <v>370</v>
      </c>
      <c r="C32" s="29"/>
      <c r="D32" s="29"/>
      <c r="E32" s="3"/>
      <c r="F32" s="186"/>
      <c r="G32" s="186"/>
      <c r="H32" s="186"/>
      <c r="I32" s="186"/>
      <c r="J32" s="186"/>
      <c r="K32" s="186"/>
      <c r="L32" s="186"/>
      <c r="M32" s="186"/>
      <c r="N32" s="186"/>
      <c r="O32" s="187"/>
      <c r="P32" s="16"/>
      <c r="Q32" s="36"/>
      <c r="T32" s="40"/>
    </row>
    <row r="33" spans="1:20" s="6" customFormat="1" ht="14.25" customHeight="1">
      <c r="A33" s="29"/>
      <c r="B33" s="3" t="s">
        <v>411</v>
      </c>
      <c r="C33" s="29"/>
      <c r="D33" s="29"/>
      <c r="E33" s="3"/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16"/>
      <c r="Q33" s="36"/>
      <c r="T33" s="40"/>
    </row>
    <row r="34" spans="1:20" s="6" customFormat="1" ht="8.25" customHeight="1">
      <c r="A34" s="29"/>
      <c r="B34" s="3"/>
      <c r="C34" s="29"/>
      <c r="D34" s="29"/>
      <c r="E34" s="3"/>
      <c r="F34" s="186"/>
      <c r="G34" s="186"/>
      <c r="H34" s="186"/>
      <c r="I34" s="186"/>
      <c r="J34" s="186"/>
      <c r="K34" s="186"/>
      <c r="L34" s="186"/>
      <c r="M34" s="186"/>
      <c r="N34" s="186"/>
      <c r="O34" s="187"/>
      <c r="P34" s="16"/>
      <c r="Q34" s="36"/>
      <c r="T34" s="40"/>
    </row>
    <row r="35" spans="1:20" s="6" customFormat="1" ht="16.5" customHeight="1">
      <c r="A35" s="221"/>
      <c r="B35" s="221"/>
      <c r="C35" s="221" t="s">
        <v>149</v>
      </c>
      <c r="D35" s="221"/>
      <c r="E35" s="221"/>
      <c r="F35" s="226">
        <v>1.5383569100405066</v>
      </c>
      <c r="G35" s="226">
        <v>1.5466854694665382</v>
      </c>
      <c r="H35" s="226">
        <v>1.5105274115386014</v>
      </c>
      <c r="I35" s="226">
        <v>1.4342802762577858</v>
      </c>
      <c r="J35" s="226">
        <v>1.3754662131208497</v>
      </c>
      <c r="K35" s="226">
        <v>1.356141595401681</v>
      </c>
      <c r="L35" s="226">
        <v>1.352719690691733</v>
      </c>
      <c r="M35" s="226">
        <v>1.3631009288031946</v>
      </c>
      <c r="N35" s="226">
        <v>1.3651049627787926</v>
      </c>
      <c r="O35" s="347">
        <f>(((N35/F35)^(1/8))-1)*100</f>
        <v>-1.4824467375954775</v>
      </c>
      <c r="P35" s="16"/>
      <c r="Q35" s="36"/>
      <c r="T35" s="16"/>
    </row>
    <row r="36" spans="1:20" s="6" customFormat="1" ht="19.5" customHeight="1">
      <c r="A36" s="3"/>
      <c r="B36" s="3"/>
      <c r="C36" s="61" t="s">
        <v>146</v>
      </c>
      <c r="D36" s="61"/>
      <c r="E36" s="61"/>
      <c r="F36" s="204">
        <v>1.728097325889905</v>
      </c>
      <c r="G36" s="204">
        <v>1.736919511165631</v>
      </c>
      <c r="H36" s="204">
        <v>1.6961212231952214</v>
      </c>
      <c r="I36" s="204">
        <v>1.6100033564615546</v>
      </c>
      <c r="J36" s="204">
        <v>1.6253499463727081</v>
      </c>
      <c r="K36" s="204">
        <v>1.603474993017444</v>
      </c>
      <c r="L36" s="204">
        <v>1.6658120820091074</v>
      </c>
      <c r="M36" s="204">
        <v>1.6975565061985574</v>
      </c>
      <c r="N36" s="204">
        <v>1.6966304537393566</v>
      </c>
      <c r="O36" s="187">
        <f>(((N36/F36)^(1/8))-1)*100</f>
        <v>-0.22944628809428158</v>
      </c>
      <c r="P36" s="16"/>
      <c r="Q36" s="36"/>
      <c r="T36" s="16"/>
    </row>
    <row r="37" spans="1:20" s="6" customFormat="1" ht="21" customHeight="1">
      <c r="A37" s="29"/>
      <c r="B37" s="29" t="s">
        <v>144</v>
      </c>
      <c r="C37" s="29"/>
      <c r="D37" s="29"/>
      <c r="E37" s="3"/>
      <c r="F37" s="186"/>
      <c r="G37" s="186"/>
      <c r="H37" s="186"/>
      <c r="I37" s="186"/>
      <c r="J37" s="186"/>
      <c r="K37" s="186"/>
      <c r="L37" s="186"/>
      <c r="M37" s="186"/>
      <c r="N37" s="186"/>
      <c r="O37" s="187"/>
      <c r="P37" s="3"/>
      <c r="Q37" s="36"/>
      <c r="T37" s="16"/>
    </row>
    <row r="38" spans="1:20" s="6" customFormat="1" ht="15.75">
      <c r="A38" s="221"/>
      <c r="B38" s="221" t="s">
        <v>411</v>
      </c>
      <c r="C38" s="221"/>
      <c r="D38" s="221"/>
      <c r="E38" s="221"/>
      <c r="F38" s="226">
        <v>1.275639411172109</v>
      </c>
      <c r="G38" s="226">
        <v>1.2820120201460612</v>
      </c>
      <c r="H38" s="226">
        <v>1.2527582286821848</v>
      </c>
      <c r="I38" s="226">
        <v>1.189692745703892</v>
      </c>
      <c r="J38" s="226">
        <v>1.141062003167779</v>
      </c>
      <c r="K38" s="226">
        <v>1.1130002892709314</v>
      </c>
      <c r="L38" s="226">
        <v>1.1439914298134835</v>
      </c>
      <c r="M38" s="226">
        <v>1.153093938345641</v>
      </c>
      <c r="N38" s="226">
        <v>1.2995090100218896</v>
      </c>
      <c r="O38" s="347">
        <f>(((N38/F38)^(1/8))-1)*100</f>
        <v>0.23200567596970423</v>
      </c>
      <c r="P38" s="16"/>
      <c r="Q38" s="36"/>
      <c r="T38" s="16"/>
    </row>
    <row r="39" spans="1:20" s="6" customFormat="1" ht="9.75" customHeight="1">
      <c r="A39" s="3"/>
      <c r="B39" s="3"/>
      <c r="C39" s="3"/>
      <c r="D39" s="3"/>
      <c r="E39" s="3"/>
      <c r="F39" s="123"/>
      <c r="G39" s="123"/>
      <c r="H39" s="123"/>
      <c r="I39" s="123"/>
      <c r="J39" s="123"/>
      <c r="K39" s="123"/>
      <c r="L39" s="123"/>
      <c r="M39" s="123"/>
      <c r="N39" s="123"/>
      <c r="O39" s="136"/>
      <c r="P39" s="16"/>
      <c r="Q39" s="36"/>
      <c r="T39" s="16"/>
    </row>
    <row r="40" spans="1:20" s="6" customFormat="1" ht="20.25" customHeight="1">
      <c r="A40" s="295"/>
      <c r="B40" s="295"/>
      <c r="C40" s="295"/>
      <c r="D40" s="295"/>
      <c r="E40" s="273"/>
      <c r="F40" s="297"/>
      <c r="G40" s="297"/>
      <c r="H40" s="297"/>
      <c r="I40" s="297"/>
      <c r="J40" s="297"/>
      <c r="K40" s="297"/>
      <c r="L40" s="297"/>
      <c r="M40" s="297"/>
      <c r="N40" s="297"/>
      <c r="O40" s="299"/>
      <c r="P40" s="16"/>
      <c r="Q40" s="36"/>
      <c r="T40" s="16"/>
    </row>
    <row r="41" spans="1:20" s="6" customFormat="1" ht="11.25" customHeight="1">
      <c r="A41" s="29"/>
      <c r="B41" s="29"/>
      <c r="C41" s="29"/>
      <c r="D41" s="29"/>
      <c r="E41" s="3"/>
      <c r="F41" s="123"/>
      <c r="G41" s="123"/>
      <c r="H41" s="123"/>
      <c r="I41" s="123"/>
      <c r="J41" s="123"/>
      <c r="K41" s="123"/>
      <c r="L41" s="123"/>
      <c r="M41" s="123"/>
      <c r="N41" s="123"/>
      <c r="O41" s="136"/>
      <c r="P41" s="16"/>
      <c r="Q41" s="36"/>
      <c r="T41" s="16"/>
    </row>
    <row r="42" spans="1:18" s="147" customFormat="1" ht="21" customHeight="1">
      <c r="A42" s="493" t="s">
        <v>476</v>
      </c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158"/>
      <c r="Q42" s="159"/>
      <c r="R42" s="159"/>
    </row>
    <row r="43" spans="1:15" s="147" customFormat="1" ht="16.5">
      <c r="A43" s="493"/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3"/>
      <c r="N43" s="493"/>
      <c r="O43" s="493"/>
    </row>
    <row r="44" spans="1:15" s="147" customFormat="1" ht="24.75" customHeight="1">
      <c r="A44" s="475" t="s">
        <v>522</v>
      </c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</row>
    <row r="45" spans="1:15" s="147" customFormat="1" ht="18" customHeight="1">
      <c r="A45" s="384" t="s">
        <v>445</v>
      </c>
      <c r="O45" s="160"/>
    </row>
    <row r="46" spans="15:16" s="6" customFormat="1" ht="15.75">
      <c r="O46" s="45"/>
      <c r="P46" s="16"/>
    </row>
    <row r="47" spans="15:16" s="6" customFormat="1" ht="15.75">
      <c r="O47" s="45"/>
      <c r="P47" s="16"/>
    </row>
    <row r="48" spans="15:16" s="6" customFormat="1" ht="15.75">
      <c r="O48" s="45"/>
      <c r="P48" s="16"/>
    </row>
    <row r="49" spans="15:16" s="6" customFormat="1" ht="15.75">
      <c r="O49" s="45"/>
      <c r="P49" s="16"/>
    </row>
    <row r="50" spans="15:16" s="6" customFormat="1" ht="15.75">
      <c r="O50" s="45"/>
      <c r="P50" s="16"/>
    </row>
    <row r="51" spans="15:16" s="6" customFormat="1" ht="15.75">
      <c r="O51" s="45"/>
      <c r="P51" s="16"/>
    </row>
    <row r="52" spans="15:16" s="6" customFormat="1" ht="15.75">
      <c r="O52" s="45"/>
      <c r="P52" s="16"/>
    </row>
    <row r="53" spans="15:16" s="6" customFormat="1" ht="15.75">
      <c r="O53" s="45"/>
      <c r="P53" s="16"/>
    </row>
    <row r="54" spans="15:16" s="6" customFormat="1" ht="15.75">
      <c r="O54" s="45"/>
      <c r="P54" s="16"/>
    </row>
    <row r="55" spans="15:16" s="6" customFormat="1" ht="15.75">
      <c r="O55" s="45"/>
      <c r="P55" s="16"/>
    </row>
    <row r="56" spans="15:16" s="6" customFormat="1" ht="15.75">
      <c r="O56" s="45"/>
      <c r="P56" s="16"/>
    </row>
    <row r="57" spans="15:16" s="6" customFormat="1" ht="15.75">
      <c r="O57" s="45"/>
      <c r="P57" s="16"/>
    </row>
    <row r="58" spans="15:16" s="6" customFormat="1" ht="15.75">
      <c r="O58" s="45"/>
      <c r="P58" s="16"/>
    </row>
    <row r="59" spans="15:16" s="6" customFormat="1" ht="15.75">
      <c r="O59" s="45"/>
      <c r="P59" s="16"/>
    </row>
    <row r="60" spans="15:16" s="6" customFormat="1" ht="15.75">
      <c r="O60" s="45"/>
      <c r="P60" s="16"/>
    </row>
    <row r="61" spans="15:16" s="6" customFormat="1" ht="15.75">
      <c r="O61" s="45"/>
      <c r="P61" s="16"/>
    </row>
    <row r="62" spans="15:16" s="6" customFormat="1" ht="15.75">
      <c r="O62" s="45"/>
      <c r="P62" s="16"/>
    </row>
    <row r="63" spans="15:16" s="6" customFormat="1" ht="15.75">
      <c r="O63" s="45"/>
      <c r="P63" s="16"/>
    </row>
    <row r="64" spans="15:16" s="6" customFormat="1" ht="15.75">
      <c r="O64" s="45"/>
      <c r="P64" s="16"/>
    </row>
    <row r="65" spans="15:16" s="6" customFormat="1" ht="15.75">
      <c r="O65" s="45"/>
      <c r="P65" s="16"/>
    </row>
    <row r="66" spans="15:16" s="6" customFormat="1" ht="15.75">
      <c r="O66" s="45"/>
      <c r="P66" s="16"/>
    </row>
    <row r="67" spans="15:16" s="6" customFormat="1" ht="15.75">
      <c r="O67" s="45"/>
      <c r="P67" s="16"/>
    </row>
    <row r="68" spans="15:16" s="6" customFormat="1" ht="15.75">
      <c r="O68" s="45"/>
      <c r="P68" s="16"/>
    </row>
    <row r="69" spans="15:16" s="6" customFormat="1" ht="15.75">
      <c r="O69" s="45"/>
      <c r="P69" s="16"/>
    </row>
    <row r="70" spans="15:16" s="6" customFormat="1" ht="15.75">
      <c r="O70" s="45"/>
      <c r="P70" s="16"/>
    </row>
    <row r="71" spans="15:16" s="6" customFormat="1" ht="15.75">
      <c r="O71" s="45"/>
      <c r="P71" s="16"/>
    </row>
    <row r="72" spans="15:16" s="6" customFormat="1" ht="15.75">
      <c r="O72" s="45"/>
      <c r="P72" s="16"/>
    </row>
    <row r="73" spans="15:16" s="6" customFormat="1" ht="15.75">
      <c r="O73" s="45"/>
      <c r="P73" s="16"/>
    </row>
    <row r="74" spans="15:16" s="6" customFormat="1" ht="15.75">
      <c r="O74" s="45"/>
      <c r="P74" s="16"/>
    </row>
    <row r="75" spans="15:16" s="6" customFormat="1" ht="15.75">
      <c r="O75" s="45"/>
      <c r="P75" s="16"/>
    </row>
    <row r="76" spans="15:16" s="6" customFormat="1" ht="15.75">
      <c r="O76" s="45"/>
      <c r="P76" s="16"/>
    </row>
    <row r="77" spans="15:16" s="6" customFormat="1" ht="15.75">
      <c r="O77" s="45"/>
      <c r="P77" s="16"/>
    </row>
    <row r="78" spans="15:16" s="6" customFormat="1" ht="15.75">
      <c r="O78" s="45"/>
      <c r="P78" s="16"/>
    </row>
    <row r="79" spans="15:16" s="6" customFormat="1" ht="15.75">
      <c r="O79" s="45"/>
      <c r="P79" s="16"/>
    </row>
    <row r="80" spans="15:16" s="6" customFormat="1" ht="15.75">
      <c r="O80" s="45"/>
      <c r="P80" s="16"/>
    </row>
    <row r="81" spans="15:16" s="6" customFormat="1" ht="15.75">
      <c r="O81" s="45"/>
      <c r="P81" s="16"/>
    </row>
    <row r="82" spans="1:16" s="6" customFormat="1" ht="18.75">
      <c r="A82" s="503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  <c r="P82" s="16"/>
    </row>
    <row r="83" spans="15:16" s="6" customFormat="1" ht="15.75">
      <c r="O83" s="45"/>
      <c r="P83" s="16"/>
    </row>
    <row r="84" spans="15:16" s="6" customFormat="1" ht="15.75">
      <c r="O84" s="45"/>
      <c r="P84" s="16"/>
    </row>
    <row r="85" spans="15:16" s="6" customFormat="1" ht="15.75">
      <c r="O85" s="45"/>
      <c r="P85" s="16"/>
    </row>
    <row r="86" spans="15:16" s="6" customFormat="1" ht="15.75">
      <c r="O86" s="45"/>
      <c r="P86" s="16"/>
    </row>
    <row r="87" spans="15:16" s="6" customFormat="1" ht="15.75">
      <c r="O87" s="45"/>
      <c r="P87" s="16"/>
    </row>
    <row r="88" spans="15:16" s="6" customFormat="1" ht="15.75">
      <c r="O88" s="45"/>
      <c r="P88" s="16"/>
    </row>
    <row r="89" spans="15:16" s="6" customFormat="1" ht="15.75">
      <c r="O89" s="45"/>
      <c r="P89" s="16"/>
    </row>
    <row r="90" spans="15:16" s="6" customFormat="1" ht="15.75">
      <c r="O90" s="45"/>
      <c r="P90" s="16"/>
    </row>
    <row r="91" spans="15:16" s="6" customFormat="1" ht="15.75">
      <c r="O91" s="45"/>
      <c r="P91" s="16"/>
    </row>
    <row r="92" spans="15:16" s="6" customFormat="1" ht="15.75">
      <c r="O92" s="45"/>
      <c r="P92" s="16"/>
    </row>
    <row r="93" spans="15:16" s="6" customFormat="1" ht="15.75">
      <c r="O93" s="45"/>
      <c r="P93" s="16"/>
    </row>
    <row r="94" spans="15:16" s="6" customFormat="1" ht="15.75">
      <c r="O94" s="45"/>
      <c r="P94" s="16"/>
    </row>
    <row r="95" spans="15:16" s="6" customFormat="1" ht="15.75">
      <c r="O95" s="45"/>
      <c r="P95" s="16"/>
    </row>
    <row r="96" spans="15:16" s="6" customFormat="1" ht="15.75">
      <c r="O96" s="45"/>
      <c r="P96" s="16"/>
    </row>
    <row r="97" spans="15:16" s="6" customFormat="1" ht="15.75">
      <c r="O97" s="45"/>
      <c r="P97" s="16"/>
    </row>
    <row r="98" spans="15:16" s="6" customFormat="1" ht="15.75">
      <c r="O98" s="45"/>
      <c r="P98" s="16"/>
    </row>
    <row r="99" spans="15:16" s="6" customFormat="1" ht="15.75">
      <c r="O99" s="45"/>
      <c r="P99" s="16"/>
    </row>
    <row r="100" spans="15:16" s="6" customFormat="1" ht="15.75">
      <c r="O100" s="45"/>
      <c r="P100" s="16"/>
    </row>
    <row r="101" spans="15:16" s="6" customFormat="1" ht="15.75">
      <c r="O101" s="45"/>
      <c r="P101" s="16"/>
    </row>
    <row r="102" spans="15:16" s="6" customFormat="1" ht="15.75">
      <c r="O102" s="45"/>
      <c r="P102" s="16"/>
    </row>
    <row r="103" spans="15:16" s="6" customFormat="1" ht="15.75">
      <c r="O103" s="45"/>
      <c r="P103" s="16"/>
    </row>
    <row r="104" spans="15:16" s="6" customFormat="1" ht="15.75">
      <c r="O104" s="45"/>
      <c r="P104" s="16"/>
    </row>
    <row r="105" spans="15:16" s="6" customFormat="1" ht="15.75">
      <c r="O105" s="45"/>
      <c r="P105" s="16"/>
    </row>
    <row r="106" spans="15:16" s="6" customFormat="1" ht="15.75">
      <c r="O106" s="45"/>
      <c r="P106" s="16"/>
    </row>
    <row r="107" spans="15:16" s="6" customFormat="1" ht="15.75">
      <c r="O107" s="45"/>
      <c r="P107" s="16"/>
    </row>
    <row r="108" spans="15:16" s="6" customFormat="1" ht="15.75">
      <c r="O108" s="45"/>
      <c r="P108" s="16"/>
    </row>
    <row r="109" spans="15:16" s="6" customFormat="1" ht="15.75">
      <c r="O109" s="45"/>
      <c r="P109" s="16"/>
    </row>
    <row r="110" spans="15:16" s="6" customFormat="1" ht="15.75">
      <c r="O110" s="45"/>
      <c r="P110" s="16"/>
    </row>
    <row r="111" spans="15:16" s="6" customFormat="1" ht="15.75">
      <c r="O111" s="45"/>
      <c r="P111" s="16"/>
    </row>
    <row r="112" spans="15:16" s="6" customFormat="1" ht="15.75">
      <c r="O112" s="45"/>
      <c r="P112" s="16"/>
    </row>
    <row r="113" spans="15:16" s="6" customFormat="1" ht="15.75">
      <c r="O113" s="45"/>
      <c r="P113" s="16"/>
    </row>
    <row r="114" spans="15:16" s="6" customFormat="1" ht="15.75">
      <c r="O114" s="45"/>
      <c r="P114" s="16"/>
    </row>
    <row r="115" spans="15:16" s="6" customFormat="1" ht="15.75">
      <c r="O115" s="45"/>
      <c r="P115" s="16"/>
    </row>
    <row r="116" spans="15:16" s="6" customFormat="1" ht="15.75">
      <c r="O116" s="45"/>
      <c r="P116" s="16"/>
    </row>
    <row r="117" spans="15:16" s="6" customFormat="1" ht="15.75">
      <c r="O117" s="45"/>
      <c r="P117" s="16"/>
    </row>
    <row r="118" spans="15:16" s="6" customFormat="1" ht="15.75">
      <c r="O118" s="45"/>
      <c r="P118" s="16"/>
    </row>
    <row r="119" spans="15:16" s="6" customFormat="1" ht="15.75">
      <c r="O119" s="45"/>
      <c r="P119" s="16"/>
    </row>
    <row r="120" spans="15:16" s="6" customFormat="1" ht="15.75">
      <c r="O120" s="45"/>
      <c r="P120" s="16"/>
    </row>
    <row r="121" spans="15:16" s="6" customFormat="1" ht="15.75">
      <c r="O121" s="45"/>
      <c r="P121" s="16"/>
    </row>
    <row r="122" spans="15:16" s="6" customFormat="1" ht="15.75">
      <c r="O122" s="45"/>
      <c r="P122" s="16"/>
    </row>
    <row r="123" spans="15:16" s="6" customFormat="1" ht="15.75">
      <c r="O123" s="45"/>
      <c r="P123" s="16"/>
    </row>
    <row r="124" spans="15:16" s="6" customFormat="1" ht="15.75">
      <c r="O124" s="45"/>
      <c r="P124" s="16"/>
    </row>
    <row r="125" spans="15:16" s="6" customFormat="1" ht="15.75">
      <c r="O125" s="45"/>
      <c r="P125" s="16"/>
    </row>
    <row r="126" spans="15:16" s="6" customFormat="1" ht="15.75">
      <c r="O126" s="45"/>
      <c r="P126" s="16"/>
    </row>
    <row r="127" spans="15:16" s="6" customFormat="1" ht="15.75">
      <c r="O127" s="45"/>
      <c r="P127" s="16"/>
    </row>
    <row r="128" spans="15:16" s="6" customFormat="1" ht="15.75">
      <c r="O128" s="45"/>
      <c r="P128" s="16"/>
    </row>
    <row r="129" spans="15:16" s="6" customFormat="1" ht="15.75">
      <c r="O129" s="45"/>
      <c r="P129" s="16"/>
    </row>
    <row r="130" spans="15:16" s="6" customFormat="1" ht="15.75">
      <c r="O130" s="45"/>
      <c r="P130" s="16"/>
    </row>
    <row r="131" spans="15:16" s="6" customFormat="1" ht="15.75">
      <c r="O131" s="45"/>
      <c r="P131" s="16"/>
    </row>
    <row r="132" spans="15:16" s="6" customFormat="1" ht="15.75">
      <c r="O132" s="45"/>
      <c r="P132" s="16"/>
    </row>
    <row r="133" spans="15:16" s="6" customFormat="1" ht="15.75">
      <c r="O133" s="45"/>
      <c r="P133" s="16"/>
    </row>
    <row r="134" spans="15:16" s="6" customFormat="1" ht="15.75">
      <c r="O134" s="45"/>
      <c r="P134" s="16"/>
    </row>
    <row r="135" spans="15:16" s="6" customFormat="1" ht="15.75">
      <c r="O135" s="45"/>
      <c r="P135" s="16"/>
    </row>
    <row r="136" spans="15:16" s="6" customFormat="1" ht="15.75">
      <c r="O136" s="45"/>
      <c r="P136" s="16"/>
    </row>
    <row r="137" spans="15:16" s="6" customFormat="1" ht="15.75">
      <c r="O137" s="45"/>
      <c r="P137" s="16"/>
    </row>
    <row r="138" spans="15:16" s="6" customFormat="1" ht="15.75">
      <c r="O138" s="45"/>
      <c r="P138" s="16"/>
    </row>
    <row r="139" spans="15:16" s="6" customFormat="1" ht="15.75">
      <c r="O139" s="45"/>
      <c r="P139" s="16"/>
    </row>
    <row r="140" spans="15:16" s="6" customFormat="1" ht="15.75">
      <c r="O140" s="45"/>
      <c r="P140" s="16"/>
    </row>
    <row r="141" spans="15:16" s="6" customFormat="1" ht="15.75">
      <c r="O141" s="45"/>
      <c r="P141" s="16"/>
    </row>
    <row r="142" spans="15:16" s="6" customFormat="1" ht="15.75">
      <c r="O142" s="45"/>
      <c r="P142" s="16"/>
    </row>
    <row r="143" spans="15:16" s="6" customFormat="1" ht="15.75">
      <c r="O143" s="45"/>
      <c r="P143" s="16"/>
    </row>
    <row r="144" spans="15:16" s="6" customFormat="1" ht="15.75">
      <c r="O144" s="45"/>
      <c r="P144" s="16"/>
    </row>
    <row r="145" spans="15:16" s="6" customFormat="1" ht="15.75">
      <c r="O145" s="45"/>
      <c r="P145" s="16"/>
    </row>
    <row r="146" spans="15:16" s="6" customFormat="1" ht="15.75">
      <c r="O146" s="45"/>
      <c r="P146" s="16"/>
    </row>
    <row r="147" spans="15:16" s="6" customFormat="1" ht="15.75">
      <c r="O147" s="45"/>
      <c r="P147" s="16"/>
    </row>
    <row r="148" spans="15:16" s="6" customFormat="1" ht="15.75">
      <c r="O148" s="45"/>
      <c r="P148" s="16"/>
    </row>
    <row r="149" spans="15:16" s="6" customFormat="1" ht="15.75">
      <c r="O149" s="45"/>
      <c r="P149" s="16"/>
    </row>
    <row r="150" spans="15:16" s="6" customFormat="1" ht="15.75">
      <c r="O150" s="45"/>
      <c r="P150" s="16"/>
    </row>
    <row r="151" spans="15:16" s="6" customFormat="1" ht="15.75">
      <c r="O151" s="45"/>
      <c r="P151" s="16"/>
    </row>
    <row r="152" spans="15:16" s="6" customFormat="1" ht="15.75">
      <c r="O152" s="45"/>
      <c r="P152" s="16"/>
    </row>
    <row r="153" spans="15:16" s="6" customFormat="1" ht="15.75">
      <c r="O153" s="45"/>
      <c r="P153" s="16"/>
    </row>
    <row r="154" spans="15:16" s="6" customFormat="1" ht="15.75">
      <c r="O154" s="45"/>
      <c r="P154" s="16"/>
    </row>
    <row r="155" spans="15:16" s="6" customFormat="1" ht="15.75">
      <c r="O155" s="45"/>
      <c r="P155" s="16"/>
    </row>
    <row r="156" spans="15:16" s="6" customFormat="1" ht="15.75">
      <c r="O156" s="45"/>
      <c r="P156" s="16"/>
    </row>
    <row r="157" spans="15:16" s="6" customFormat="1" ht="15.75">
      <c r="O157" s="45"/>
      <c r="P157" s="16"/>
    </row>
    <row r="158" spans="15:16" s="6" customFormat="1" ht="15.75">
      <c r="O158" s="45"/>
      <c r="P158" s="16"/>
    </row>
    <row r="159" spans="15:16" s="6" customFormat="1" ht="15.75">
      <c r="O159" s="45"/>
      <c r="P159" s="16"/>
    </row>
    <row r="160" spans="15:16" s="6" customFormat="1" ht="15.75">
      <c r="O160" s="45"/>
      <c r="P160" s="16"/>
    </row>
    <row r="161" spans="15:16" s="6" customFormat="1" ht="15.75">
      <c r="O161" s="45"/>
      <c r="P161" s="16"/>
    </row>
    <row r="162" spans="15:16" s="6" customFormat="1" ht="15.75">
      <c r="O162" s="45"/>
      <c r="P162" s="16"/>
    </row>
    <row r="163" spans="15:16" s="6" customFormat="1" ht="15.75">
      <c r="O163" s="45"/>
      <c r="P163" s="16"/>
    </row>
    <row r="164" spans="15:16" s="6" customFormat="1" ht="15.75">
      <c r="O164" s="45"/>
      <c r="P164" s="16"/>
    </row>
    <row r="165" spans="15:16" s="6" customFormat="1" ht="15.75">
      <c r="O165" s="45"/>
      <c r="P165" s="16"/>
    </row>
    <row r="166" spans="15:16" s="6" customFormat="1" ht="15.75">
      <c r="O166" s="45"/>
      <c r="P166" s="16"/>
    </row>
    <row r="167" spans="15:16" s="6" customFormat="1" ht="15.75">
      <c r="O167" s="45"/>
      <c r="P167" s="16"/>
    </row>
    <row r="168" spans="15:16" s="6" customFormat="1" ht="15.75">
      <c r="O168" s="45"/>
      <c r="P168" s="16"/>
    </row>
    <row r="169" spans="15:16" s="6" customFormat="1" ht="15.75">
      <c r="O169" s="45"/>
      <c r="P169" s="16"/>
    </row>
    <row r="170" spans="15:16" s="6" customFormat="1" ht="15.75">
      <c r="O170" s="45"/>
      <c r="P170" s="16"/>
    </row>
    <row r="171" spans="15:16" s="6" customFormat="1" ht="15.75">
      <c r="O171" s="45"/>
      <c r="P171" s="16"/>
    </row>
    <row r="172" spans="15:16" s="6" customFormat="1" ht="15.75">
      <c r="O172" s="45"/>
      <c r="P172" s="16"/>
    </row>
    <row r="173" spans="15:16" s="6" customFormat="1" ht="15.75">
      <c r="O173" s="45"/>
      <c r="P173" s="16"/>
    </row>
    <row r="174" spans="15:16" s="6" customFormat="1" ht="15.75">
      <c r="O174" s="45"/>
      <c r="P174" s="16"/>
    </row>
    <row r="175" spans="15:16" s="6" customFormat="1" ht="15.75">
      <c r="O175" s="45"/>
      <c r="P175" s="16"/>
    </row>
    <row r="176" spans="15:16" s="6" customFormat="1" ht="15.75">
      <c r="O176" s="45"/>
      <c r="P176" s="16"/>
    </row>
    <row r="177" spans="15:16" s="6" customFormat="1" ht="15.75">
      <c r="O177" s="45"/>
      <c r="P177" s="16"/>
    </row>
    <row r="178" spans="15:16" s="6" customFormat="1" ht="15.75">
      <c r="O178" s="45"/>
      <c r="P178" s="16"/>
    </row>
    <row r="179" spans="15:16" s="6" customFormat="1" ht="15.75">
      <c r="O179" s="45"/>
      <c r="P179" s="16"/>
    </row>
    <row r="180" spans="15:16" s="6" customFormat="1" ht="15.75">
      <c r="O180" s="45"/>
      <c r="P180" s="16"/>
    </row>
    <row r="181" spans="15:16" s="6" customFormat="1" ht="15.75">
      <c r="O181" s="45"/>
      <c r="P181" s="16"/>
    </row>
    <row r="182" spans="15:16" s="6" customFormat="1" ht="15.75">
      <c r="O182" s="45"/>
      <c r="P182" s="16"/>
    </row>
    <row r="183" spans="15:16" s="6" customFormat="1" ht="15.75">
      <c r="O183" s="45"/>
      <c r="P183" s="16"/>
    </row>
    <row r="184" spans="15:16" s="6" customFormat="1" ht="15.75">
      <c r="O184" s="45"/>
      <c r="P184" s="16"/>
    </row>
    <row r="185" spans="15:16" s="6" customFormat="1" ht="15.75">
      <c r="O185" s="45"/>
      <c r="P185" s="16"/>
    </row>
    <row r="186" spans="15:16" s="6" customFormat="1" ht="15.75">
      <c r="O186" s="45"/>
      <c r="P186" s="16"/>
    </row>
    <row r="187" spans="15:16" s="6" customFormat="1" ht="15.75">
      <c r="O187" s="45"/>
      <c r="P187" s="16"/>
    </row>
    <row r="188" spans="15:16" s="6" customFormat="1" ht="15.75">
      <c r="O188" s="45"/>
      <c r="P188" s="16"/>
    </row>
    <row r="189" spans="15:16" s="6" customFormat="1" ht="15.75">
      <c r="O189" s="45"/>
      <c r="P189" s="16"/>
    </row>
    <row r="190" spans="15:16" s="6" customFormat="1" ht="15.75">
      <c r="O190" s="45"/>
      <c r="P190" s="16"/>
    </row>
    <row r="191" spans="15:16" s="6" customFormat="1" ht="15.75">
      <c r="O191" s="45"/>
      <c r="P191" s="16"/>
    </row>
    <row r="192" spans="15:16" s="6" customFormat="1" ht="15.75">
      <c r="O192" s="45"/>
      <c r="P192" s="16"/>
    </row>
    <row r="193" spans="15:16" s="6" customFormat="1" ht="15.75">
      <c r="O193" s="45"/>
      <c r="P193" s="16"/>
    </row>
    <row r="194" spans="15:16" s="6" customFormat="1" ht="15.75">
      <c r="O194" s="45"/>
      <c r="P194" s="16"/>
    </row>
    <row r="195" spans="15:16" s="6" customFormat="1" ht="15.75">
      <c r="O195" s="45"/>
      <c r="P195" s="16"/>
    </row>
    <row r="196" spans="15:16" s="6" customFormat="1" ht="15.75">
      <c r="O196" s="45"/>
      <c r="P196" s="16"/>
    </row>
    <row r="197" spans="15:16" s="6" customFormat="1" ht="15.75">
      <c r="O197" s="45"/>
      <c r="P197" s="16"/>
    </row>
    <row r="198" spans="15:16" s="6" customFormat="1" ht="15.75">
      <c r="O198" s="45"/>
      <c r="P198" s="16"/>
    </row>
    <row r="199" spans="15:16" s="6" customFormat="1" ht="15.75">
      <c r="O199" s="45"/>
      <c r="P199" s="16"/>
    </row>
    <row r="200" spans="15:16" s="6" customFormat="1" ht="15.75">
      <c r="O200" s="45"/>
      <c r="P200" s="16"/>
    </row>
    <row r="201" spans="15:16" s="6" customFormat="1" ht="15.75">
      <c r="O201" s="45"/>
      <c r="P201" s="16"/>
    </row>
    <row r="202" spans="15:16" s="6" customFormat="1" ht="15.75">
      <c r="O202" s="45"/>
      <c r="P202" s="16"/>
    </row>
    <row r="203" spans="15:16" s="6" customFormat="1" ht="15.75">
      <c r="O203" s="45"/>
      <c r="P203" s="16"/>
    </row>
    <row r="204" spans="15:16" s="6" customFormat="1" ht="15.75">
      <c r="O204" s="45"/>
      <c r="P204" s="16"/>
    </row>
    <row r="205" spans="15:16" s="6" customFormat="1" ht="15.75">
      <c r="O205" s="45"/>
      <c r="P205" s="16"/>
    </row>
    <row r="206" spans="15:16" s="6" customFormat="1" ht="15.75">
      <c r="O206" s="45"/>
      <c r="P206" s="16"/>
    </row>
    <row r="207" spans="15:16" s="6" customFormat="1" ht="15.75">
      <c r="O207" s="45"/>
      <c r="P207" s="16"/>
    </row>
    <row r="208" spans="15:16" s="6" customFormat="1" ht="15.75">
      <c r="O208" s="45"/>
      <c r="P208" s="16"/>
    </row>
    <row r="209" spans="15:16" s="6" customFormat="1" ht="15.75">
      <c r="O209" s="45"/>
      <c r="P209" s="16"/>
    </row>
    <row r="210" spans="15:16" s="6" customFormat="1" ht="15.75">
      <c r="O210" s="45"/>
      <c r="P210" s="16"/>
    </row>
    <row r="211" spans="15:16" s="6" customFormat="1" ht="15.75">
      <c r="O211" s="45"/>
      <c r="P211" s="16"/>
    </row>
    <row r="212" spans="15:16" s="6" customFormat="1" ht="15.75">
      <c r="O212" s="45"/>
      <c r="P212" s="16"/>
    </row>
    <row r="213" spans="15:16" s="6" customFormat="1" ht="15.75">
      <c r="O213" s="45"/>
      <c r="P213" s="16"/>
    </row>
    <row r="214" spans="15:16" s="6" customFormat="1" ht="15.75">
      <c r="O214" s="45"/>
      <c r="P214" s="16"/>
    </row>
    <row r="215" spans="15:16" s="6" customFormat="1" ht="15.75">
      <c r="O215" s="45"/>
      <c r="P215" s="16"/>
    </row>
    <row r="216" spans="15:16" s="6" customFormat="1" ht="15.75">
      <c r="O216" s="45"/>
      <c r="P216" s="16"/>
    </row>
    <row r="217" spans="15:16" s="6" customFormat="1" ht="15.75">
      <c r="O217" s="45"/>
      <c r="P217" s="16"/>
    </row>
    <row r="218" spans="15:16" s="6" customFormat="1" ht="15.75">
      <c r="O218" s="45"/>
      <c r="P218" s="16"/>
    </row>
    <row r="219" spans="15:16" s="6" customFormat="1" ht="15.75">
      <c r="O219" s="45"/>
      <c r="P219" s="16"/>
    </row>
    <row r="220" spans="15:16" s="6" customFormat="1" ht="15.75">
      <c r="O220" s="45"/>
      <c r="P220" s="16"/>
    </row>
    <row r="221" spans="15:16" s="6" customFormat="1" ht="15.75">
      <c r="O221" s="45"/>
      <c r="P221" s="16"/>
    </row>
    <row r="222" spans="15:16" s="6" customFormat="1" ht="15.75">
      <c r="O222" s="45"/>
      <c r="P222" s="16"/>
    </row>
    <row r="223" spans="15:16" s="6" customFormat="1" ht="15.75">
      <c r="O223" s="45"/>
      <c r="P223" s="16"/>
    </row>
    <row r="224" spans="15:16" s="6" customFormat="1" ht="15.75">
      <c r="O224" s="45"/>
      <c r="P224" s="16"/>
    </row>
    <row r="225" spans="15:16" s="6" customFormat="1" ht="15.75">
      <c r="O225" s="45"/>
      <c r="P225" s="16"/>
    </row>
    <row r="226" spans="15:16" s="6" customFormat="1" ht="15.75">
      <c r="O226" s="45"/>
      <c r="P226" s="16"/>
    </row>
    <row r="227" spans="15:16" s="6" customFormat="1" ht="15.75">
      <c r="O227" s="45"/>
      <c r="P227" s="16"/>
    </row>
    <row r="228" spans="15:16" s="6" customFormat="1" ht="15.75">
      <c r="O228" s="45"/>
      <c r="P228" s="16"/>
    </row>
    <row r="229" spans="15:16" s="6" customFormat="1" ht="15.75">
      <c r="O229" s="45"/>
      <c r="P229" s="16"/>
    </row>
    <row r="230" spans="15:16" s="6" customFormat="1" ht="15.75">
      <c r="O230" s="45"/>
      <c r="P230" s="16"/>
    </row>
    <row r="231" spans="15:16" s="6" customFormat="1" ht="15.75">
      <c r="O231" s="45"/>
      <c r="P231" s="16"/>
    </row>
    <row r="232" spans="15:16" s="6" customFormat="1" ht="15.75">
      <c r="O232" s="45"/>
      <c r="P232" s="16"/>
    </row>
    <row r="233" spans="15:16" s="6" customFormat="1" ht="15.75">
      <c r="O233" s="45"/>
      <c r="P233" s="16"/>
    </row>
    <row r="234" spans="15:16" s="6" customFormat="1" ht="15.75">
      <c r="O234" s="45"/>
      <c r="P234" s="16"/>
    </row>
    <row r="235" spans="15:16" s="6" customFormat="1" ht="15.75">
      <c r="O235" s="45"/>
      <c r="P235" s="16"/>
    </row>
    <row r="236" spans="15:16" s="6" customFormat="1" ht="15.75">
      <c r="O236" s="45"/>
      <c r="P236" s="16"/>
    </row>
    <row r="237" spans="15:16" s="6" customFormat="1" ht="15.75">
      <c r="O237" s="45"/>
      <c r="P237" s="16"/>
    </row>
    <row r="238" spans="15:16" s="6" customFormat="1" ht="15.75">
      <c r="O238" s="45"/>
      <c r="P238" s="16"/>
    </row>
    <row r="239" spans="15:16" s="6" customFormat="1" ht="15.75">
      <c r="O239" s="45"/>
      <c r="P239" s="16"/>
    </row>
    <row r="240" spans="15:16" s="6" customFormat="1" ht="15.75">
      <c r="O240" s="45"/>
      <c r="P240" s="16"/>
    </row>
    <row r="241" spans="15:16" s="6" customFormat="1" ht="15.75">
      <c r="O241" s="45"/>
      <c r="P241" s="16"/>
    </row>
    <row r="242" spans="15:16" s="6" customFormat="1" ht="15.75">
      <c r="O242" s="45"/>
      <c r="P242" s="16"/>
    </row>
    <row r="243" spans="15:16" s="6" customFormat="1" ht="15.75">
      <c r="O243" s="45"/>
      <c r="P243" s="16"/>
    </row>
    <row r="244" spans="15:16" s="6" customFormat="1" ht="15.75">
      <c r="O244" s="45"/>
      <c r="P244" s="16"/>
    </row>
    <row r="245" spans="15:16" s="6" customFormat="1" ht="15.75">
      <c r="O245" s="45"/>
      <c r="P245" s="16"/>
    </row>
    <row r="246" spans="15:16" s="6" customFormat="1" ht="15.75">
      <c r="O246" s="45"/>
      <c r="P246" s="16"/>
    </row>
    <row r="247" spans="15:16" s="6" customFormat="1" ht="15.75">
      <c r="O247" s="45"/>
      <c r="P247" s="16"/>
    </row>
    <row r="248" spans="15:16" s="6" customFormat="1" ht="15.75">
      <c r="O248" s="45"/>
      <c r="P248" s="16"/>
    </row>
    <row r="249" spans="15:16" s="6" customFormat="1" ht="15.75">
      <c r="O249" s="45"/>
      <c r="P249" s="16"/>
    </row>
    <row r="250" spans="15:16" s="6" customFormat="1" ht="15.75">
      <c r="O250" s="45"/>
      <c r="P250" s="16"/>
    </row>
    <row r="251" spans="15:16" s="6" customFormat="1" ht="15.75">
      <c r="O251" s="45"/>
      <c r="P251" s="16"/>
    </row>
    <row r="252" spans="15:16" s="6" customFormat="1" ht="15.75">
      <c r="O252" s="45"/>
      <c r="P252" s="16"/>
    </row>
    <row r="253" spans="15:16" s="6" customFormat="1" ht="15.75">
      <c r="O253" s="45"/>
      <c r="P253" s="16"/>
    </row>
    <row r="254" spans="15:16" s="6" customFormat="1" ht="15.75">
      <c r="O254" s="45"/>
      <c r="P254" s="16"/>
    </row>
    <row r="255" spans="15:16" s="6" customFormat="1" ht="15.75">
      <c r="O255" s="45"/>
      <c r="P255" s="16"/>
    </row>
    <row r="256" spans="15:16" s="6" customFormat="1" ht="15.75">
      <c r="O256" s="45"/>
      <c r="P256" s="16"/>
    </row>
    <row r="257" spans="15:16" s="6" customFormat="1" ht="15.75">
      <c r="O257" s="45"/>
      <c r="P257" s="16"/>
    </row>
    <row r="258" spans="15:16" s="6" customFormat="1" ht="15.75">
      <c r="O258" s="45"/>
      <c r="P258" s="16"/>
    </row>
    <row r="259" spans="15:16" s="6" customFormat="1" ht="15.75">
      <c r="O259" s="45"/>
      <c r="P259" s="16"/>
    </row>
    <row r="260" spans="15:16" s="6" customFormat="1" ht="15.75">
      <c r="O260" s="45"/>
      <c r="P260" s="16"/>
    </row>
    <row r="261" spans="15:16" s="6" customFormat="1" ht="15.75">
      <c r="O261" s="45"/>
      <c r="P261" s="16"/>
    </row>
    <row r="262" spans="15:16" s="6" customFormat="1" ht="15.75">
      <c r="O262" s="45"/>
      <c r="P262" s="16"/>
    </row>
    <row r="263" spans="15:16" s="6" customFormat="1" ht="15.75">
      <c r="O263" s="45"/>
      <c r="P263" s="16"/>
    </row>
    <row r="264" spans="15:16" s="6" customFormat="1" ht="15.75">
      <c r="O264" s="45"/>
      <c r="P264" s="16"/>
    </row>
    <row r="265" spans="15:16" s="6" customFormat="1" ht="15.75">
      <c r="O265" s="45"/>
      <c r="P265" s="16"/>
    </row>
    <row r="266" spans="15:16" s="6" customFormat="1" ht="15.75">
      <c r="O266" s="45"/>
      <c r="P266" s="16"/>
    </row>
    <row r="267" spans="15:16" s="6" customFormat="1" ht="15.75">
      <c r="O267" s="45"/>
      <c r="P267" s="16"/>
    </row>
    <row r="268" spans="15:16" s="6" customFormat="1" ht="15.75">
      <c r="O268" s="45"/>
      <c r="P268" s="16"/>
    </row>
    <row r="269" spans="15:16" s="6" customFormat="1" ht="15.75">
      <c r="O269" s="45"/>
      <c r="P269" s="16"/>
    </row>
    <row r="270" spans="15:16" s="6" customFormat="1" ht="15.75">
      <c r="O270" s="45"/>
      <c r="P270" s="16"/>
    </row>
    <row r="271" spans="15:16" s="6" customFormat="1" ht="15.75">
      <c r="O271" s="45"/>
      <c r="P271" s="16"/>
    </row>
    <row r="272" spans="15:16" s="6" customFormat="1" ht="15.75">
      <c r="O272" s="45"/>
      <c r="P272" s="16"/>
    </row>
    <row r="273" spans="15:16" s="6" customFormat="1" ht="15.75">
      <c r="O273" s="45"/>
      <c r="P273" s="16"/>
    </row>
    <row r="274" spans="15:16" s="6" customFormat="1" ht="15.75">
      <c r="O274" s="45"/>
      <c r="P274" s="16"/>
    </row>
    <row r="275" spans="15:16" s="6" customFormat="1" ht="15.75">
      <c r="O275" s="45"/>
      <c r="P275" s="16"/>
    </row>
    <row r="276" spans="15:16" s="6" customFormat="1" ht="15.75">
      <c r="O276" s="45"/>
      <c r="P276" s="16"/>
    </row>
    <row r="277" spans="15:16" s="6" customFormat="1" ht="15.75">
      <c r="O277" s="45"/>
      <c r="P277" s="16"/>
    </row>
    <row r="278" spans="15:16" s="6" customFormat="1" ht="15.75">
      <c r="O278" s="45"/>
      <c r="P278" s="16"/>
    </row>
    <row r="279" spans="15:16" s="6" customFormat="1" ht="15.75">
      <c r="O279" s="45"/>
      <c r="P279" s="16"/>
    </row>
    <row r="280" spans="15:16" s="6" customFormat="1" ht="15.75">
      <c r="O280" s="45"/>
      <c r="P280" s="16"/>
    </row>
    <row r="281" spans="15:16" s="6" customFormat="1" ht="15.75">
      <c r="O281" s="45"/>
      <c r="P281" s="16"/>
    </row>
    <row r="282" spans="15:16" s="6" customFormat="1" ht="15.75">
      <c r="O282" s="45"/>
      <c r="P282" s="16"/>
    </row>
    <row r="283" spans="15:16" s="6" customFormat="1" ht="15.75">
      <c r="O283" s="45"/>
      <c r="P283" s="16"/>
    </row>
    <row r="284" spans="15:16" s="6" customFormat="1" ht="15.75">
      <c r="O284" s="45"/>
      <c r="P284" s="16"/>
    </row>
    <row r="285" spans="15:16" s="6" customFormat="1" ht="15.75">
      <c r="O285" s="45"/>
      <c r="P285" s="16"/>
    </row>
    <row r="286" spans="15:16" s="6" customFormat="1" ht="15.75">
      <c r="O286" s="45"/>
      <c r="P286" s="16"/>
    </row>
    <row r="287" spans="15:16" s="6" customFormat="1" ht="15.75">
      <c r="O287" s="45"/>
      <c r="P287" s="16"/>
    </row>
    <row r="288" spans="15:16" s="6" customFormat="1" ht="15.75">
      <c r="O288" s="45"/>
      <c r="P288" s="16"/>
    </row>
    <row r="289" spans="15:16" s="6" customFormat="1" ht="15.75">
      <c r="O289" s="45"/>
      <c r="P289" s="16"/>
    </row>
    <row r="290" spans="15:16" s="6" customFormat="1" ht="15.75">
      <c r="O290" s="45"/>
      <c r="P290" s="16"/>
    </row>
    <row r="291" spans="15:16" s="6" customFormat="1" ht="15.75">
      <c r="O291" s="45"/>
      <c r="P291" s="16"/>
    </row>
    <row r="292" spans="15:16" s="6" customFormat="1" ht="15.75">
      <c r="O292" s="45"/>
      <c r="P292" s="16"/>
    </row>
    <row r="293" spans="15:16" s="6" customFormat="1" ht="15.75">
      <c r="O293" s="45"/>
      <c r="P293" s="16"/>
    </row>
    <row r="294" spans="15:16" s="6" customFormat="1" ht="15.75">
      <c r="O294" s="45"/>
      <c r="P294" s="16"/>
    </row>
    <row r="295" spans="15:16" s="6" customFormat="1" ht="15.75">
      <c r="O295" s="45"/>
      <c r="P295" s="16"/>
    </row>
    <row r="296" spans="15:16" s="6" customFormat="1" ht="15.75">
      <c r="O296" s="45"/>
      <c r="P296" s="16"/>
    </row>
    <row r="297" spans="15:16" s="6" customFormat="1" ht="15.75">
      <c r="O297" s="45"/>
      <c r="P297" s="16"/>
    </row>
    <row r="298" spans="15:16" s="6" customFormat="1" ht="15.75">
      <c r="O298" s="45"/>
      <c r="P298" s="16"/>
    </row>
    <row r="299" spans="15:16" s="6" customFormat="1" ht="15.75">
      <c r="O299" s="45"/>
      <c r="P299" s="16"/>
    </row>
    <row r="300" spans="15:16" s="6" customFormat="1" ht="15.75">
      <c r="O300" s="45"/>
      <c r="P300" s="16"/>
    </row>
    <row r="301" spans="15:16" s="6" customFormat="1" ht="15.75">
      <c r="O301" s="45"/>
      <c r="P301" s="16"/>
    </row>
    <row r="302" spans="15:16" s="6" customFormat="1" ht="15.75">
      <c r="O302" s="45"/>
      <c r="P302" s="16"/>
    </row>
    <row r="303" spans="15:16" s="6" customFormat="1" ht="15.75">
      <c r="O303" s="45"/>
      <c r="P303" s="16"/>
    </row>
    <row r="304" spans="15:16" s="6" customFormat="1" ht="15.75">
      <c r="O304" s="45"/>
      <c r="P304" s="16"/>
    </row>
    <row r="305" spans="15:16" s="6" customFormat="1" ht="15.75">
      <c r="O305" s="45"/>
      <c r="P305" s="16"/>
    </row>
    <row r="306" spans="15:16" s="6" customFormat="1" ht="15.75">
      <c r="O306" s="45"/>
      <c r="P306" s="16"/>
    </row>
    <row r="307" spans="15:16" s="6" customFormat="1" ht="15.75">
      <c r="O307" s="45"/>
      <c r="P307" s="16"/>
    </row>
    <row r="308" spans="15:16" s="6" customFormat="1" ht="15.75">
      <c r="O308" s="45"/>
      <c r="P308" s="16"/>
    </row>
    <row r="309" spans="15:16" s="6" customFormat="1" ht="15.75">
      <c r="O309" s="45"/>
      <c r="P309" s="16"/>
    </row>
    <row r="310" spans="15:16" s="6" customFormat="1" ht="15.75">
      <c r="O310" s="45"/>
      <c r="P310" s="16"/>
    </row>
    <row r="311" spans="15:16" s="6" customFormat="1" ht="15.75">
      <c r="O311" s="45"/>
      <c r="P311" s="16"/>
    </row>
    <row r="312" spans="15:16" s="6" customFormat="1" ht="15.75">
      <c r="O312" s="45"/>
      <c r="P312" s="16"/>
    </row>
    <row r="313" spans="15:16" s="6" customFormat="1" ht="15.75">
      <c r="O313" s="45"/>
      <c r="P313" s="16"/>
    </row>
    <row r="314" spans="15:16" s="6" customFormat="1" ht="15.75">
      <c r="O314" s="45"/>
      <c r="P314" s="16"/>
    </row>
    <row r="315" spans="15:16" s="6" customFormat="1" ht="15.75">
      <c r="O315" s="45"/>
      <c r="P315" s="16"/>
    </row>
    <row r="316" spans="15:16" s="6" customFormat="1" ht="15.75">
      <c r="O316" s="45"/>
      <c r="P316" s="16"/>
    </row>
    <row r="317" spans="15:16" s="6" customFormat="1" ht="15.75">
      <c r="O317" s="45"/>
      <c r="P317" s="16"/>
    </row>
    <row r="318" spans="15:16" s="6" customFormat="1" ht="15.75">
      <c r="O318" s="45"/>
      <c r="P318" s="16"/>
    </row>
    <row r="319" spans="15:16" s="6" customFormat="1" ht="15.75">
      <c r="O319" s="45"/>
      <c r="P319" s="16"/>
    </row>
    <row r="320" spans="15:16" s="6" customFormat="1" ht="15.75">
      <c r="O320" s="45"/>
      <c r="P320" s="16"/>
    </row>
    <row r="321" spans="15:16" s="6" customFormat="1" ht="15.75">
      <c r="O321" s="45"/>
      <c r="P321" s="16"/>
    </row>
    <row r="322" spans="15:16" s="6" customFormat="1" ht="15.75">
      <c r="O322" s="45"/>
      <c r="P322" s="16"/>
    </row>
    <row r="323" spans="15:16" s="6" customFormat="1" ht="15.75">
      <c r="O323" s="45"/>
      <c r="P323" s="16"/>
    </row>
    <row r="324" spans="15:16" s="6" customFormat="1" ht="15.75">
      <c r="O324" s="45"/>
      <c r="P324" s="16"/>
    </row>
    <row r="325" spans="15:16" s="6" customFormat="1" ht="15.75">
      <c r="O325" s="45"/>
      <c r="P325" s="16"/>
    </row>
    <row r="326" spans="15:16" s="6" customFormat="1" ht="15.75">
      <c r="O326" s="45"/>
      <c r="P326" s="16"/>
    </row>
    <row r="327" spans="15:16" s="6" customFormat="1" ht="15.75">
      <c r="O327" s="45"/>
      <c r="P327" s="16"/>
    </row>
    <row r="328" spans="15:16" s="6" customFormat="1" ht="15.75">
      <c r="O328" s="45"/>
      <c r="P328" s="16"/>
    </row>
    <row r="329" spans="15:16" s="6" customFormat="1" ht="15.75">
      <c r="O329" s="45"/>
      <c r="P329" s="16"/>
    </row>
    <row r="330" spans="15:16" s="6" customFormat="1" ht="15.75">
      <c r="O330" s="45"/>
      <c r="P330" s="16"/>
    </row>
    <row r="331" spans="15:16" s="6" customFormat="1" ht="15.75">
      <c r="O331" s="45"/>
      <c r="P331" s="16"/>
    </row>
    <row r="332" spans="15:16" s="6" customFormat="1" ht="15.75">
      <c r="O332" s="45"/>
      <c r="P332" s="16"/>
    </row>
    <row r="333" spans="15:16" s="6" customFormat="1" ht="15.75">
      <c r="O333" s="45"/>
      <c r="P333" s="16"/>
    </row>
    <row r="334" spans="15:16" s="6" customFormat="1" ht="15.75">
      <c r="O334" s="45"/>
      <c r="P334" s="16"/>
    </row>
    <row r="335" spans="15:16" s="6" customFormat="1" ht="15.75">
      <c r="O335" s="45"/>
      <c r="P335" s="16"/>
    </row>
    <row r="336" spans="15:16" s="6" customFormat="1" ht="15.75">
      <c r="O336" s="45"/>
      <c r="P336" s="16"/>
    </row>
    <row r="337" spans="15:16" s="6" customFormat="1" ht="15.75">
      <c r="O337" s="45"/>
      <c r="P337" s="16"/>
    </row>
    <row r="338" spans="15:16" s="6" customFormat="1" ht="15.75">
      <c r="O338" s="45"/>
      <c r="P338" s="16"/>
    </row>
    <row r="339" spans="15:16" s="6" customFormat="1" ht="15.75">
      <c r="O339" s="45"/>
      <c r="P339" s="16"/>
    </row>
    <row r="340" spans="15:16" s="6" customFormat="1" ht="15.75">
      <c r="O340" s="45"/>
      <c r="P340" s="16"/>
    </row>
    <row r="341" spans="15:16" s="6" customFormat="1" ht="15.75">
      <c r="O341" s="45"/>
      <c r="P341" s="16"/>
    </row>
    <row r="342" spans="15:16" s="6" customFormat="1" ht="15.75">
      <c r="O342" s="45"/>
      <c r="P342" s="16"/>
    </row>
    <row r="343" spans="15:16" s="6" customFormat="1" ht="15.75">
      <c r="O343" s="45"/>
      <c r="P343" s="16"/>
    </row>
    <row r="344" spans="15:16" s="6" customFormat="1" ht="15.75">
      <c r="O344" s="45"/>
      <c r="P344" s="16"/>
    </row>
    <row r="345" spans="15:16" s="6" customFormat="1" ht="15.75">
      <c r="O345" s="45"/>
      <c r="P345" s="16"/>
    </row>
    <row r="346" spans="15:16" s="6" customFormat="1" ht="15.75">
      <c r="O346" s="45"/>
      <c r="P346" s="16"/>
    </row>
    <row r="347" spans="15:16" s="6" customFormat="1" ht="15.75">
      <c r="O347" s="45"/>
      <c r="P347" s="16"/>
    </row>
    <row r="348" spans="15:16" s="6" customFormat="1" ht="15.75">
      <c r="O348" s="45"/>
      <c r="P348" s="16"/>
    </row>
    <row r="349" spans="15:16" s="6" customFormat="1" ht="15.75">
      <c r="O349" s="45"/>
      <c r="P349" s="16"/>
    </row>
    <row r="350" spans="15:16" s="6" customFormat="1" ht="15.75">
      <c r="O350" s="45"/>
      <c r="P350" s="16"/>
    </row>
    <row r="351" spans="15:16" s="6" customFormat="1" ht="15.75">
      <c r="O351" s="45"/>
      <c r="P351" s="16"/>
    </row>
    <row r="352" spans="15:16" s="6" customFormat="1" ht="15.75">
      <c r="O352" s="45"/>
      <c r="P352" s="16"/>
    </row>
    <row r="353" spans="15:16" s="6" customFormat="1" ht="15.75">
      <c r="O353" s="45"/>
      <c r="P353" s="16"/>
    </row>
    <row r="354" spans="15:16" s="6" customFormat="1" ht="15.75">
      <c r="O354" s="45"/>
      <c r="P354" s="16"/>
    </row>
    <row r="355" spans="15:16" s="6" customFormat="1" ht="15.75">
      <c r="O355" s="45"/>
      <c r="P355" s="16"/>
    </row>
    <row r="356" spans="15:16" s="6" customFormat="1" ht="15.75">
      <c r="O356" s="45"/>
      <c r="P356" s="16"/>
    </row>
    <row r="357" spans="15:16" s="6" customFormat="1" ht="15.75">
      <c r="O357" s="45"/>
      <c r="P357" s="16"/>
    </row>
    <row r="358" spans="15:16" s="6" customFormat="1" ht="15.75">
      <c r="O358" s="45"/>
      <c r="P358" s="16"/>
    </row>
    <row r="359" spans="15:16" s="6" customFormat="1" ht="15.75">
      <c r="O359" s="45"/>
      <c r="P359" s="16"/>
    </row>
    <row r="360" spans="15:16" s="6" customFormat="1" ht="15.75">
      <c r="O360" s="45"/>
      <c r="P360" s="16"/>
    </row>
    <row r="361" spans="15:16" s="6" customFormat="1" ht="15.75">
      <c r="O361" s="45"/>
      <c r="P361" s="16"/>
    </row>
    <row r="362" spans="15:16" s="6" customFormat="1" ht="15.75">
      <c r="O362" s="45"/>
      <c r="P362" s="16"/>
    </row>
    <row r="363" spans="15:16" s="6" customFormat="1" ht="15.75">
      <c r="O363" s="45"/>
      <c r="P363" s="16"/>
    </row>
    <row r="364" spans="15:16" s="6" customFormat="1" ht="15.75">
      <c r="O364" s="45"/>
      <c r="P364" s="16"/>
    </row>
    <row r="365" spans="15:16" s="6" customFormat="1" ht="15.75">
      <c r="O365" s="45"/>
      <c r="P365" s="16"/>
    </row>
    <row r="366" spans="15:16" s="6" customFormat="1" ht="15.75">
      <c r="O366" s="45"/>
      <c r="P366" s="16"/>
    </row>
  </sheetData>
  <sheetProtection/>
  <mergeCells count="15">
    <mergeCell ref="A4:E5"/>
    <mergeCell ref="N4:N5"/>
    <mergeCell ref="B8:E8"/>
    <mergeCell ref="F4:F5"/>
    <mergeCell ref="G4:G5"/>
    <mergeCell ref="A42:O43"/>
    <mergeCell ref="L4:L5"/>
    <mergeCell ref="K4:K5"/>
    <mergeCell ref="M4:M5"/>
    <mergeCell ref="A82:O82"/>
    <mergeCell ref="A44:O44"/>
    <mergeCell ref="H4:H5"/>
    <mergeCell ref="I4:I5"/>
    <mergeCell ref="J4:J5"/>
    <mergeCell ref="O4:O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22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86"/>
  <sheetViews>
    <sheetView showGridLines="0" view="pageBreakPreview" zoomScale="60" zoomScaleNormal="60" zoomScalePageLayoutView="0" workbookViewId="0" topLeftCell="A40">
      <selection activeCell="E2" sqref="E2"/>
    </sheetView>
  </sheetViews>
  <sheetFormatPr defaultColWidth="9.77734375" defaultRowHeight="15.75"/>
  <cols>
    <col min="1" max="4" width="2.77734375" style="1" customWidth="1"/>
    <col min="5" max="5" width="52.88671875" style="1" customWidth="1"/>
    <col min="6" max="7" width="12.6640625" style="1" customWidth="1"/>
    <col min="8" max="9" width="12.77734375" style="1" customWidth="1"/>
    <col min="10" max="11" width="12.6640625" style="1" customWidth="1"/>
    <col min="12" max="13" width="12.5546875" style="1" customWidth="1"/>
    <col min="14" max="14" width="1.77734375" style="1" customWidth="1"/>
    <col min="15" max="16" width="14.77734375" style="1" customWidth="1"/>
    <col min="17" max="19" width="9.77734375" style="1" customWidth="1"/>
    <col min="20" max="20" width="12.77734375" style="1" customWidth="1"/>
    <col min="21" max="21" width="10.10546875" style="1" bestFit="1" customWidth="1"/>
    <col min="22" max="27" width="9.77734375" style="1" customWidth="1"/>
    <col min="28" max="29" width="5.77734375" style="1" customWidth="1"/>
    <col min="30" max="32" width="9.77734375" style="1" customWidth="1"/>
    <col min="33" max="33" width="12.77734375" style="1" customWidth="1"/>
    <col min="34" max="16384" width="9.77734375" style="1" customWidth="1"/>
  </cols>
  <sheetData>
    <row r="1" spans="1:16" ht="26.25">
      <c r="A1" s="277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298" t="s">
        <v>44</v>
      </c>
    </row>
    <row r="2" spans="1:16" ht="24" customHeight="1">
      <c r="A2" s="277" t="s">
        <v>482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" customHeight="1">
      <c r="A3" s="507"/>
      <c r="B3" s="507"/>
      <c r="C3" s="507"/>
      <c r="D3" s="507"/>
      <c r="E3" s="507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24.75" customHeight="1">
      <c r="A4" s="483" t="s">
        <v>192</v>
      </c>
      <c r="B4" s="508"/>
      <c r="C4" s="508"/>
      <c r="D4" s="508"/>
      <c r="E4" s="508"/>
      <c r="F4" s="485">
        <v>2000</v>
      </c>
      <c r="G4" s="485">
        <v>2001</v>
      </c>
      <c r="H4" s="485">
        <v>2002</v>
      </c>
      <c r="I4" s="485">
        <v>2003</v>
      </c>
      <c r="J4" s="485">
        <v>2004</v>
      </c>
      <c r="K4" s="485">
        <v>2005</v>
      </c>
      <c r="L4" s="485">
        <v>2006</v>
      </c>
      <c r="M4" s="485">
        <v>2007</v>
      </c>
      <c r="N4" s="304"/>
      <c r="O4" s="488" t="s">
        <v>484</v>
      </c>
      <c r="P4" s="488"/>
    </row>
    <row r="5" spans="1:16" ht="24.75" customHeight="1">
      <c r="A5" s="509"/>
      <c r="B5" s="509"/>
      <c r="C5" s="509"/>
      <c r="D5" s="509"/>
      <c r="E5" s="509"/>
      <c r="F5" s="486"/>
      <c r="G5" s="486"/>
      <c r="H5" s="486"/>
      <c r="I5" s="486"/>
      <c r="J5" s="486"/>
      <c r="K5" s="486"/>
      <c r="L5" s="486"/>
      <c r="M5" s="486"/>
      <c r="N5" s="303"/>
      <c r="O5" s="291" t="s">
        <v>193</v>
      </c>
      <c r="P5" s="291" t="s">
        <v>194</v>
      </c>
    </row>
    <row r="6" spans="1:16" ht="11.25" customHeight="1">
      <c r="A6" s="108"/>
      <c r="B6" s="108"/>
      <c r="C6" s="108"/>
      <c r="D6" s="108"/>
      <c r="E6" s="108"/>
      <c r="F6" s="268"/>
      <c r="G6" s="268"/>
      <c r="H6" s="268"/>
      <c r="I6" s="268"/>
      <c r="J6" s="268"/>
      <c r="K6" s="268"/>
      <c r="L6" s="250"/>
      <c r="M6" s="250"/>
      <c r="N6" s="250"/>
      <c r="O6" s="286"/>
      <c r="P6" s="286"/>
    </row>
    <row r="7" spans="1:16" s="6" customFormat="1" ht="29.25" customHeight="1">
      <c r="A7" s="255" t="s">
        <v>213</v>
      </c>
      <c r="B7" s="18"/>
      <c r="C7" s="18"/>
      <c r="D7" s="18"/>
      <c r="E7" s="18"/>
      <c r="F7" s="42"/>
      <c r="G7" s="42"/>
      <c r="H7" s="42"/>
      <c r="I7" s="42"/>
      <c r="J7" s="42"/>
      <c r="K7" s="42"/>
      <c r="L7" s="5"/>
      <c r="M7" s="5"/>
      <c r="N7" s="5"/>
      <c r="O7" s="42"/>
      <c r="P7" s="5"/>
    </row>
    <row r="8" spans="1:16" s="6" customFormat="1" ht="16.5" customHeight="1">
      <c r="A8" s="3"/>
      <c r="B8" s="3" t="s">
        <v>150</v>
      </c>
      <c r="C8" s="3"/>
      <c r="D8" s="3"/>
      <c r="E8" s="3"/>
      <c r="F8" s="138"/>
      <c r="G8" s="138"/>
      <c r="H8" s="138"/>
      <c r="I8" s="138"/>
      <c r="J8" s="138"/>
      <c r="K8" s="138"/>
      <c r="L8" s="139"/>
      <c r="M8" s="139"/>
      <c r="N8" s="139"/>
      <c r="O8" s="138"/>
      <c r="P8" s="139"/>
    </row>
    <row r="9" spans="1:16" s="6" customFormat="1" ht="15" customHeight="1">
      <c r="A9" s="18"/>
      <c r="B9" s="29" t="s">
        <v>50</v>
      </c>
      <c r="C9" s="18"/>
      <c r="D9" s="18"/>
      <c r="E9" s="18"/>
      <c r="F9" s="175">
        <v>572</v>
      </c>
      <c r="G9" s="175">
        <v>583</v>
      </c>
      <c r="H9" s="175">
        <v>593</v>
      </c>
      <c r="I9" s="175">
        <v>603</v>
      </c>
      <c r="J9" s="175">
        <v>613</v>
      </c>
      <c r="K9" s="175">
        <v>622</v>
      </c>
      <c r="L9" s="175">
        <v>632</v>
      </c>
      <c r="M9" s="175">
        <v>641</v>
      </c>
      <c r="N9" s="175"/>
      <c r="O9" s="175">
        <v>54</v>
      </c>
      <c r="P9" s="175">
        <v>650</v>
      </c>
    </row>
    <row r="10" spans="1:16" s="6" customFormat="1" ht="30.75" customHeight="1">
      <c r="A10" s="255" t="s">
        <v>73</v>
      </c>
      <c r="B10" s="18"/>
      <c r="C10" s="18"/>
      <c r="D10" s="18"/>
      <c r="E10" s="18"/>
      <c r="F10" s="140"/>
      <c r="G10" s="140"/>
      <c r="H10" s="140"/>
      <c r="I10" s="140"/>
      <c r="J10" s="140"/>
      <c r="K10" s="140"/>
      <c r="L10" s="5"/>
      <c r="M10" s="5"/>
      <c r="N10" s="5"/>
      <c r="O10" s="140"/>
      <c r="P10" s="5"/>
    </row>
    <row r="11" spans="1:19" s="6" customFormat="1" ht="16.5" customHeight="1">
      <c r="A11" s="3"/>
      <c r="B11" s="3" t="s">
        <v>151</v>
      </c>
      <c r="C11" s="3"/>
      <c r="D11" s="3"/>
      <c r="E11" s="3"/>
      <c r="F11" s="141"/>
      <c r="G11" s="141"/>
      <c r="H11" s="141"/>
      <c r="I11" s="141"/>
      <c r="J11" s="141"/>
      <c r="K11" s="141"/>
      <c r="L11" s="141"/>
      <c r="M11" s="141"/>
      <c r="N11" s="35"/>
      <c r="O11" s="141"/>
      <c r="P11" s="141"/>
      <c r="Q11" s="16"/>
      <c r="R11" s="16"/>
      <c r="S11" s="16"/>
    </row>
    <row r="12" spans="1:19" s="6" customFormat="1" ht="15.75">
      <c r="A12" s="221"/>
      <c r="B12" s="217" t="s">
        <v>364</v>
      </c>
      <c r="C12" s="221"/>
      <c r="D12" s="221"/>
      <c r="E12" s="221"/>
      <c r="F12" s="246">
        <v>22.24</v>
      </c>
      <c r="G12" s="246">
        <v>22.03</v>
      </c>
      <c r="H12" s="246">
        <v>21.78</v>
      </c>
      <c r="I12" s="246">
        <v>21.72</v>
      </c>
      <c r="J12" s="246">
        <v>21.75</v>
      </c>
      <c r="K12" s="246">
        <v>21.11</v>
      </c>
      <c r="L12" s="246">
        <v>20.54</v>
      </c>
      <c r="M12" s="246">
        <v>21.45</v>
      </c>
      <c r="N12" s="247"/>
      <c r="O12" s="246">
        <v>19.3</v>
      </c>
      <c r="P12" s="246">
        <v>20.7</v>
      </c>
      <c r="Q12" s="16"/>
      <c r="R12" s="16"/>
      <c r="S12" s="16"/>
    </row>
    <row r="13" spans="1:19" s="6" customFormat="1" ht="6" customHeight="1">
      <c r="A13" s="3"/>
      <c r="B13" s="3"/>
      <c r="C13" s="3"/>
      <c r="D13" s="3"/>
      <c r="E13" s="3"/>
      <c r="F13" s="141"/>
      <c r="G13" s="141"/>
      <c r="H13" s="141"/>
      <c r="I13" s="141"/>
      <c r="J13" s="141"/>
      <c r="K13" s="141"/>
      <c r="L13" s="141"/>
      <c r="M13" s="141"/>
      <c r="N13" s="35"/>
      <c r="O13" s="141"/>
      <c r="P13" s="141"/>
      <c r="Q13" s="16"/>
      <c r="R13" s="16"/>
      <c r="S13" s="16"/>
    </row>
    <row r="14" spans="1:19" s="6" customFormat="1" ht="16.5" customHeight="1">
      <c r="A14" s="3"/>
      <c r="B14" s="3" t="s">
        <v>152</v>
      </c>
      <c r="C14" s="3"/>
      <c r="D14" s="3"/>
      <c r="E14" s="3"/>
      <c r="F14" s="35"/>
      <c r="G14" s="35"/>
      <c r="H14" s="35"/>
      <c r="I14" s="35"/>
      <c r="J14" s="35"/>
      <c r="K14" s="35"/>
      <c r="L14" s="141"/>
      <c r="M14" s="141"/>
      <c r="N14" s="141"/>
      <c r="O14" s="35"/>
      <c r="P14" s="141"/>
      <c r="Q14" s="16"/>
      <c r="R14" s="16"/>
      <c r="S14" s="16"/>
    </row>
    <row r="15" spans="1:19" s="6" customFormat="1" ht="14.25" customHeight="1">
      <c r="A15" s="3"/>
      <c r="B15" s="29" t="s">
        <v>364</v>
      </c>
      <c r="C15" s="3"/>
      <c r="D15" s="3"/>
      <c r="E15" s="3"/>
      <c r="F15" s="35">
        <v>3.33</v>
      </c>
      <c r="G15" s="35">
        <v>3.31</v>
      </c>
      <c r="H15" s="35">
        <v>3.32</v>
      </c>
      <c r="I15" s="35">
        <v>3.32</v>
      </c>
      <c r="J15" s="35">
        <v>3.31</v>
      </c>
      <c r="K15" s="35">
        <v>3.39</v>
      </c>
      <c r="L15" s="141">
        <v>3.39</v>
      </c>
      <c r="M15" s="141">
        <v>3.5</v>
      </c>
      <c r="N15" s="141"/>
      <c r="O15" s="35">
        <v>4.9</v>
      </c>
      <c r="P15" s="141">
        <v>3.6</v>
      </c>
      <c r="Q15" s="16"/>
      <c r="R15" s="16"/>
      <c r="S15" s="16"/>
    </row>
    <row r="16" spans="1:19" s="6" customFormat="1" ht="6" customHeight="1">
      <c r="A16" s="3"/>
      <c r="B16" s="3"/>
      <c r="C16" s="3"/>
      <c r="D16" s="3"/>
      <c r="E16" s="3"/>
      <c r="F16" s="35"/>
      <c r="G16" s="35"/>
      <c r="H16" s="35"/>
      <c r="I16" s="35"/>
      <c r="J16" s="35"/>
      <c r="K16" s="35"/>
      <c r="L16" s="141"/>
      <c r="M16" s="141"/>
      <c r="N16" s="141"/>
      <c r="O16" s="35"/>
      <c r="P16" s="141"/>
      <c r="Q16" s="16"/>
      <c r="R16" s="16"/>
      <c r="S16" s="16"/>
    </row>
    <row r="17" spans="1:19" s="6" customFormat="1" ht="16.5" customHeight="1">
      <c r="A17" s="3"/>
      <c r="B17" s="3" t="s">
        <v>153</v>
      </c>
      <c r="C17" s="3"/>
      <c r="D17" s="3"/>
      <c r="E17" s="3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6"/>
      <c r="R17" s="16"/>
      <c r="S17" s="16"/>
    </row>
    <row r="18" spans="1:19" s="6" customFormat="1" ht="15.75">
      <c r="A18" s="221"/>
      <c r="B18" s="217" t="s">
        <v>364</v>
      </c>
      <c r="C18" s="221"/>
      <c r="D18" s="221"/>
      <c r="E18" s="221"/>
      <c r="F18" s="246">
        <v>19.968424949878102</v>
      </c>
      <c r="G18" s="246">
        <v>18.3014180225195</v>
      </c>
      <c r="H18" s="246">
        <v>17.100039527729564</v>
      </c>
      <c r="I18" s="246">
        <v>13.475179708602628</v>
      </c>
      <c r="J18" s="246">
        <v>13.650990346371396</v>
      </c>
      <c r="K18" s="246">
        <v>12.763067191111471</v>
      </c>
      <c r="L18" s="246">
        <v>12.79335211151915</v>
      </c>
      <c r="M18" s="246">
        <v>11.85</v>
      </c>
      <c r="N18" s="246"/>
      <c r="O18" s="246">
        <v>14.9</v>
      </c>
      <c r="P18" s="246">
        <v>11.8</v>
      </c>
      <c r="Q18" s="16"/>
      <c r="R18" s="16"/>
      <c r="S18" s="16"/>
    </row>
    <row r="19" spans="1:16" s="6" customFormat="1" ht="30" customHeight="1">
      <c r="A19" s="255" t="s">
        <v>222</v>
      </c>
      <c r="B19" s="18"/>
      <c r="C19" s="18"/>
      <c r="D19" s="18"/>
      <c r="E19" s="18"/>
      <c r="F19" s="140"/>
      <c r="G19" s="140"/>
      <c r="H19" s="140"/>
      <c r="I19" s="140"/>
      <c r="J19" s="140"/>
      <c r="K19" s="140"/>
      <c r="L19" s="5"/>
      <c r="M19" s="5"/>
      <c r="N19" s="5"/>
      <c r="O19" s="140"/>
      <c r="P19" s="5"/>
    </row>
    <row r="20" spans="1:17" s="6" customFormat="1" ht="16.5" customHeight="1">
      <c r="A20" s="3"/>
      <c r="B20" s="3" t="s">
        <v>154</v>
      </c>
      <c r="C20" s="3"/>
      <c r="D20" s="3"/>
      <c r="E20" s="3"/>
      <c r="F20" s="68">
        <v>1123</v>
      </c>
      <c r="G20" s="68">
        <v>1073</v>
      </c>
      <c r="H20" s="68">
        <v>1096</v>
      </c>
      <c r="I20" s="68">
        <v>1073</v>
      </c>
      <c r="J20" s="68">
        <v>1079</v>
      </c>
      <c r="K20" s="68">
        <v>1065.6949939135727</v>
      </c>
      <c r="L20" s="68">
        <v>1077</v>
      </c>
      <c r="M20" s="68">
        <v>1005</v>
      </c>
      <c r="N20" s="68"/>
      <c r="O20" s="68">
        <v>668</v>
      </c>
      <c r="P20" s="68">
        <v>981</v>
      </c>
      <c r="Q20" s="16"/>
    </row>
    <row r="21" spans="1:17" s="6" customFormat="1" ht="20.25" customHeight="1">
      <c r="A21" s="221"/>
      <c r="B21" s="221" t="s">
        <v>155</v>
      </c>
      <c r="C21" s="221"/>
      <c r="D21" s="221"/>
      <c r="E21" s="221"/>
      <c r="F21" s="224">
        <v>1869</v>
      </c>
      <c r="G21" s="224">
        <v>1902</v>
      </c>
      <c r="H21" s="224">
        <v>2528</v>
      </c>
      <c r="I21" s="224">
        <v>2102</v>
      </c>
      <c r="J21" s="224">
        <v>2159</v>
      </c>
      <c r="K21" s="224">
        <v>1752</v>
      </c>
      <c r="L21" s="224">
        <v>1654</v>
      </c>
      <c r="M21" s="224">
        <v>1802</v>
      </c>
      <c r="N21" s="224"/>
      <c r="O21" s="224">
        <v>1350</v>
      </c>
      <c r="P21" s="224">
        <v>2119</v>
      </c>
      <c r="Q21" s="16"/>
    </row>
    <row r="22" spans="1:17" s="6" customFormat="1" ht="18" customHeight="1">
      <c r="A22" s="3"/>
      <c r="B22" s="3" t="s">
        <v>156</v>
      </c>
      <c r="C22" s="3"/>
      <c r="D22" s="3"/>
      <c r="E22" s="3"/>
      <c r="F22" s="68">
        <v>8398</v>
      </c>
      <c r="G22" s="68">
        <v>8486</v>
      </c>
      <c r="H22" s="68">
        <v>8590</v>
      </c>
      <c r="I22" s="68">
        <v>8955</v>
      </c>
      <c r="J22" s="68">
        <v>8617</v>
      </c>
      <c r="K22" s="68">
        <v>8712</v>
      </c>
      <c r="L22" s="68">
        <v>8745</v>
      </c>
      <c r="M22" s="68">
        <v>9107</v>
      </c>
      <c r="N22" s="68"/>
      <c r="O22" s="68">
        <v>5303</v>
      </c>
      <c r="P22" s="68">
        <v>8646</v>
      </c>
      <c r="Q22" s="16"/>
    </row>
    <row r="23" spans="1:16" s="6" customFormat="1" ht="30" customHeight="1">
      <c r="A23" s="255" t="s">
        <v>376</v>
      </c>
      <c r="B23" s="18"/>
      <c r="C23" s="18"/>
      <c r="D23" s="18"/>
      <c r="E23" s="18"/>
      <c r="F23" s="140"/>
      <c r="G23" s="140"/>
      <c r="H23" s="140"/>
      <c r="I23" s="140"/>
      <c r="J23" s="140"/>
      <c r="K23" s="140"/>
      <c r="L23" s="5"/>
      <c r="M23" s="5"/>
      <c r="N23" s="5"/>
      <c r="O23" s="140"/>
      <c r="P23" s="5"/>
    </row>
    <row r="24" spans="1:16" s="18" customFormat="1" ht="20.25" customHeight="1">
      <c r="A24" s="3"/>
      <c r="B24" s="3" t="s">
        <v>168</v>
      </c>
      <c r="C24" s="3"/>
      <c r="D24" s="3"/>
      <c r="E24" s="3"/>
      <c r="F24" s="176"/>
      <c r="G24" s="176"/>
      <c r="H24" s="176"/>
      <c r="I24" s="176"/>
      <c r="J24" s="176"/>
      <c r="K24" s="176"/>
      <c r="L24" s="35"/>
      <c r="M24" s="35"/>
      <c r="N24" s="137"/>
      <c r="O24" s="176"/>
      <c r="P24" s="35"/>
    </row>
    <row r="25" spans="1:16" s="320" customFormat="1" ht="15.75">
      <c r="A25" s="326"/>
      <c r="B25" s="326" t="s">
        <v>30</v>
      </c>
      <c r="C25" s="326"/>
      <c r="D25" s="326"/>
      <c r="E25" s="326"/>
      <c r="F25" s="331">
        <v>0.857596739826572</v>
      </c>
      <c r="G25" s="331">
        <v>0.8575208905719294</v>
      </c>
      <c r="H25" s="331">
        <v>0.8857497398689502</v>
      </c>
      <c r="I25" s="331">
        <v>1.0051545889211853</v>
      </c>
      <c r="J25" s="331">
        <v>1.025613563639214</v>
      </c>
      <c r="K25" s="331">
        <v>1.0621423168421829</v>
      </c>
      <c r="L25" s="332">
        <v>0.7859812717473726</v>
      </c>
      <c r="M25" s="332">
        <v>0.7780866169665966</v>
      </c>
      <c r="N25" s="332"/>
      <c r="O25" s="332">
        <v>0.5326722740632345</v>
      </c>
      <c r="P25" s="332">
        <v>0.7994125516177291</v>
      </c>
    </row>
    <row r="26" spans="1:5" s="6" customFormat="1" ht="30" customHeight="1">
      <c r="A26" s="255" t="s">
        <v>215</v>
      </c>
      <c r="B26" s="18"/>
      <c r="C26" s="18"/>
      <c r="D26" s="18"/>
      <c r="E26" s="18"/>
    </row>
    <row r="27" spans="1:16" s="6" customFormat="1" ht="16.5" customHeight="1">
      <c r="A27" s="3"/>
      <c r="B27" s="3" t="s">
        <v>157</v>
      </c>
      <c r="C27" s="3"/>
      <c r="D27" s="3"/>
      <c r="E27" s="3"/>
      <c r="F27" s="333">
        <v>25.398410916929436</v>
      </c>
      <c r="G27" s="333">
        <v>25.221593776648508</v>
      </c>
      <c r="H27" s="333">
        <v>24.992847009251314</v>
      </c>
      <c r="I27" s="333">
        <v>24.93963130191833</v>
      </c>
      <c r="J27" s="333">
        <v>24.730837065273047</v>
      </c>
      <c r="K27" s="333">
        <v>24.414114861956588</v>
      </c>
      <c r="L27" s="333">
        <v>24.25888693983418</v>
      </c>
      <c r="M27" s="333">
        <v>24</v>
      </c>
      <c r="N27" s="333"/>
      <c r="O27" s="333">
        <v>22</v>
      </c>
      <c r="P27" s="333">
        <v>24</v>
      </c>
    </row>
    <row r="28" spans="1:16" s="6" customFormat="1" ht="30" customHeight="1">
      <c r="A28" s="255" t="s">
        <v>206</v>
      </c>
      <c r="B28" s="18"/>
      <c r="C28" s="18"/>
      <c r="D28" s="18"/>
      <c r="E28" s="18"/>
      <c r="F28" s="140"/>
      <c r="G28" s="140"/>
      <c r="H28" s="140"/>
      <c r="I28" s="140"/>
      <c r="J28" s="140"/>
      <c r="K28" s="140"/>
      <c r="L28" s="5"/>
      <c r="M28" s="5"/>
      <c r="N28" s="5"/>
      <c r="O28" s="140"/>
      <c r="P28" s="5"/>
    </row>
    <row r="29" spans="1:16" s="6" customFormat="1" ht="7.5" customHeight="1">
      <c r="A29" s="18"/>
      <c r="B29" s="18"/>
      <c r="C29" s="18"/>
      <c r="D29" s="18"/>
      <c r="E29" s="18"/>
      <c r="F29" s="142"/>
      <c r="G29" s="142"/>
      <c r="H29" s="142"/>
      <c r="I29" s="142"/>
      <c r="J29" s="142"/>
      <c r="K29" s="142"/>
      <c r="L29" s="143"/>
      <c r="M29" s="143"/>
      <c r="N29" s="143"/>
      <c r="O29" s="142"/>
      <c r="P29" s="143"/>
    </row>
    <row r="30" spans="1:17" s="375" customFormat="1" ht="15.75">
      <c r="A30" s="418"/>
      <c r="B30" s="506" t="s">
        <v>422</v>
      </c>
      <c r="C30" s="506"/>
      <c r="D30" s="506"/>
      <c r="E30" s="506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20"/>
    </row>
    <row r="31" spans="1:17" s="375" customFormat="1" ht="15.75">
      <c r="A31" s="421"/>
      <c r="B31" s="422" t="s">
        <v>357</v>
      </c>
      <c r="C31" s="423"/>
      <c r="D31" s="423"/>
      <c r="E31" s="423"/>
      <c r="F31" s="424">
        <v>24.451333119177644</v>
      </c>
      <c r="G31" s="424">
        <v>24.442035184289807</v>
      </c>
      <c r="H31" s="424">
        <v>25.161210854391403</v>
      </c>
      <c r="I31" s="424">
        <v>23.740570702076564</v>
      </c>
      <c r="J31" s="424">
        <v>24.02976089248665</v>
      </c>
      <c r="K31" s="424">
        <v>25.74237900821518</v>
      </c>
      <c r="L31" s="424">
        <v>26.560535597971292</v>
      </c>
      <c r="M31" s="424">
        <v>29.163231194831816</v>
      </c>
      <c r="N31" s="424"/>
      <c r="O31" s="424">
        <v>31.382642336915804</v>
      </c>
      <c r="P31" s="424">
        <v>28.31335482589755</v>
      </c>
      <c r="Q31" s="420"/>
    </row>
    <row r="32" spans="1:17" s="375" customFormat="1" ht="6" customHeight="1">
      <c r="A32" s="418"/>
      <c r="B32" s="425"/>
      <c r="C32" s="425"/>
      <c r="D32" s="425"/>
      <c r="E32" s="425"/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20"/>
    </row>
    <row r="33" spans="1:17" s="375" customFormat="1" ht="16.5" customHeight="1">
      <c r="A33" s="370"/>
      <c r="B33" s="370" t="s">
        <v>435</v>
      </c>
      <c r="C33" s="370"/>
      <c r="D33" s="370"/>
      <c r="E33" s="370"/>
      <c r="F33" s="426"/>
      <c r="G33" s="426"/>
      <c r="H33" s="426"/>
      <c r="I33" s="426"/>
      <c r="J33" s="426"/>
      <c r="K33" s="426"/>
      <c r="L33" s="419"/>
      <c r="M33" s="419"/>
      <c r="N33" s="426"/>
      <c r="O33" s="426"/>
      <c r="P33" s="419"/>
      <c r="Q33" s="420"/>
    </row>
    <row r="34" spans="1:16" s="375" customFormat="1" ht="15.75">
      <c r="A34" s="372"/>
      <c r="B34" s="427" t="s">
        <v>357</v>
      </c>
      <c r="C34" s="372"/>
      <c r="D34" s="372"/>
      <c r="E34" s="372"/>
      <c r="F34" s="428">
        <v>3.13</v>
      </c>
      <c r="G34" s="428">
        <v>4.04</v>
      </c>
      <c r="H34" s="428">
        <v>3.69</v>
      </c>
      <c r="I34" s="428">
        <v>4.7</v>
      </c>
      <c r="J34" s="428">
        <v>4.19</v>
      </c>
      <c r="K34" s="428">
        <v>3.6</v>
      </c>
      <c r="L34" s="419">
        <v>5.12</v>
      </c>
      <c r="M34" s="419">
        <v>5.02</v>
      </c>
      <c r="N34" s="429"/>
      <c r="O34" s="426">
        <v>4.3</v>
      </c>
      <c r="P34" s="419">
        <v>5.1</v>
      </c>
    </row>
    <row r="35" spans="1:16" s="375" customFormat="1" ht="3.75" customHeight="1">
      <c r="A35" s="372"/>
      <c r="B35" s="427"/>
      <c r="C35" s="372"/>
      <c r="D35" s="372"/>
      <c r="E35" s="372"/>
      <c r="F35" s="428"/>
      <c r="G35" s="428"/>
      <c r="H35" s="428"/>
      <c r="I35" s="428"/>
      <c r="J35" s="428"/>
      <c r="K35" s="428"/>
      <c r="L35" s="419"/>
      <c r="M35" s="419"/>
      <c r="N35" s="429"/>
      <c r="O35" s="426"/>
      <c r="P35" s="419"/>
    </row>
    <row r="36" spans="1:16" s="375" customFormat="1" ht="30" customHeight="1">
      <c r="A36" s="430" t="s">
        <v>13</v>
      </c>
      <c r="B36" s="372"/>
      <c r="C36" s="372"/>
      <c r="D36" s="372"/>
      <c r="E36" s="372"/>
      <c r="F36" s="431"/>
      <c r="G36" s="431"/>
      <c r="H36" s="431"/>
      <c r="I36" s="431"/>
      <c r="J36" s="431"/>
      <c r="K36" s="431"/>
      <c r="L36" s="429"/>
      <c r="M36" s="429"/>
      <c r="N36" s="429"/>
      <c r="O36" s="431"/>
      <c r="P36" s="429"/>
    </row>
    <row r="37" spans="1:16" s="375" customFormat="1" ht="16.5" customHeight="1">
      <c r="A37" s="370"/>
      <c r="B37" s="370" t="s">
        <v>158</v>
      </c>
      <c r="C37" s="370"/>
      <c r="D37" s="370"/>
      <c r="E37" s="370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</row>
    <row r="38" spans="1:16" s="375" customFormat="1" ht="15.75">
      <c r="A38" s="433"/>
      <c r="B38" s="433" t="s">
        <v>423</v>
      </c>
      <c r="C38" s="433"/>
      <c r="D38" s="433"/>
      <c r="E38" s="433"/>
      <c r="F38" s="434">
        <v>43059.66479733111</v>
      </c>
      <c r="G38" s="434">
        <v>44343.93442710574</v>
      </c>
      <c r="H38" s="434">
        <v>45175.509749633544</v>
      </c>
      <c r="I38" s="434">
        <v>47842.33095762184</v>
      </c>
      <c r="J38" s="434">
        <v>53353.45757974747</v>
      </c>
      <c r="K38" s="434">
        <v>57163.91021079606</v>
      </c>
      <c r="L38" s="434">
        <v>61576.37513315821</v>
      </c>
      <c r="M38" s="434">
        <v>69452.37690587396</v>
      </c>
      <c r="N38" s="434"/>
      <c r="O38" s="434">
        <v>102363.58626696457</v>
      </c>
      <c r="P38" s="434">
        <v>76838.66556140316</v>
      </c>
    </row>
    <row r="39" spans="1:16" s="375" customFormat="1" ht="5.25" customHeight="1">
      <c r="A39" s="370"/>
      <c r="B39" s="370"/>
      <c r="C39" s="370"/>
      <c r="D39" s="370"/>
      <c r="E39" s="370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</row>
    <row r="40" spans="1:16" s="375" customFormat="1" ht="16.5" customHeight="1">
      <c r="A40" s="370"/>
      <c r="B40" s="370" t="s">
        <v>159</v>
      </c>
      <c r="C40" s="370"/>
      <c r="D40" s="370"/>
      <c r="E40" s="370"/>
      <c r="F40" s="432"/>
      <c r="G40" s="432"/>
      <c r="H40" s="432"/>
      <c r="I40" s="432"/>
      <c r="J40" s="432"/>
      <c r="K40" s="432"/>
      <c r="L40" s="432"/>
      <c r="M40" s="432"/>
      <c r="O40" s="432"/>
      <c r="P40" s="432"/>
    </row>
    <row r="41" spans="1:16" s="375" customFormat="1" ht="15" customHeight="1">
      <c r="A41" s="370"/>
      <c r="B41" s="370" t="s">
        <v>423</v>
      </c>
      <c r="C41" s="370"/>
      <c r="D41" s="370"/>
      <c r="E41" s="370"/>
      <c r="F41" s="432">
        <v>13121.103192372351</v>
      </c>
      <c r="G41" s="432">
        <v>13020.520921022378</v>
      </c>
      <c r="H41" s="432">
        <v>12665.069044933212</v>
      </c>
      <c r="I41" s="432">
        <v>12469.444115651582</v>
      </c>
      <c r="J41" s="432">
        <v>12775.067948597432</v>
      </c>
      <c r="K41" s="432">
        <v>13162.250483801077</v>
      </c>
      <c r="L41" s="432">
        <v>13760.889638378765</v>
      </c>
      <c r="M41" s="432">
        <v>14064.76550927417</v>
      </c>
      <c r="O41" s="432">
        <v>18147.667483229663</v>
      </c>
      <c r="P41" s="432">
        <v>14204.605263698744</v>
      </c>
    </row>
    <row r="42" spans="1:16" s="375" customFormat="1" ht="30" customHeight="1">
      <c r="A42" s="430" t="s">
        <v>20</v>
      </c>
      <c r="B42" s="372"/>
      <c r="C42" s="372"/>
      <c r="D42" s="372"/>
      <c r="E42" s="372"/>
      <c r="F42" s="431"/>
      <c r="G42" s="431"/>
      <c r="H42" s="431"/>
      <c r="I42" s="431"/>
      <c r="J42" s="431"/>
      <c r="K42" s="431"/>
      <c r="L42" s="429"/>
      <c r="M42" s="429"/>
      <c r="N42" s="429"/>
      <c r="O42" s="431"/>
      <c r="P42" s="429"/>
    </row>
    <row r="43" spans="1:16" s="375" customFormat="1" ht="15.75">
      <c r="A43" s="418"/>
      <c r="B43" s="506" t="s">
        <v>9</v>
      </c>
      <c r="C43" s="506"/>
      <c r="D43" s="506"/>
      <c r="E43" s="506"/>
      <c r="F43" s="426"/>
      <c r="G43" s="426"/>
      <c r="H43" s="426"/>
      <c r="I43" s="426"/>
      <c r="J43" s="426"/>
      <c r="K43" s="426"/>
      <c r="L43" s="435"/>
      <c r="M43" s="435"/>
      <c r="O43" s="426"/>
      <c r="P43" s="435"/>
    </row>
    <row r="44" spans="1:16" s="375" customFormat="1" ht="15.75">
      <c r="A44" s="421"/>
      <c r="B44" s="422" t="s">
        <v>357</v>
      </c>
      <c r="C44" s="423"/>
      <c r="D44" s="423"/>
      <c r="E44" s="423"/>
      <c r="F44" s="436">
        <v>8.36</v>
      </c>
      <c r="G44" s="436">
        <v>3.92</v>
      </c>
      <c r="H44" s="436">
        <v>5.19</v>
      </c>
      <c r="I44" s="436">
        <v>3.36</v>
      </c>
      <c r="J44" s="436">
        <v>5.08</v>
      </c>
      <c r="K44" s="436">
        <v>3.26</v>
      </c>
      <c r="L44" s="436">
        <v>3.49</v>
      </c>
      <c r="M44" s="436">
        <v>3.72</v>
      </c>
      <c r="N44" s="437"/>
      <c r="O44" s="436">
        <v>6.53</v>
      </c>
      <c r="P44" s="436">
        <v>6.13</v>
      </c>
    </row>
    <row r="45" spans="1:16" s="375" customFormat="1" ht="6" customHeight="1">
      <c r="A45" s="418"/>
      <c r="B45" s="425"/>
      <c r="C45" s="425"/>
      <c r="D45" s="425"/>
      <c r="E45" s="425"/>
      <c r="F45" s="426"/>
      <c r="G45" s="426"/>
      <c r="H45" s="426"/>
      <c r="I45" s="426"/>
      <c r="J45" s="426"/>
      <c r="K45" s="426"/>
      <c r="L45" s="435"/>
      <c r="M45" s="435"/>
      <c r="O45" s="426"/>
      <c r="P45" s="435"/>
    </row>
    <row r="46" spans="1:16" s="375" customFormat="1" ht="30" customHeight="1">
      <c r="A46" s="430" t="s">
        <v>15</v>
      </c>
      <c r="B46" s="372"/>
      <c r="C46" s="372"/>
      <c r="D46" s="372"/>
      <c r="E46" s="372"/>
      <c r="F46" s="431"/>
      <c r="G46" s="431"/>
      <c r="H46" s="431"/>
      <c r="I46" s="431"/>
      <c r="J46" s="431"/>
      <c r="K46" s="431"/>
      <c r="L46" s="429"/>
      <c r="M46" s="429"/>
      <c r="N46" s="429"/>
      <c r="O46" s="431"/>
      <c r="P46" s="429"/>
    </row>
    <row r="47" spans="1:16" s="375" customFormat="1" ht="16.5" customHeight="1">
      <c r="A47" s="370"/>
      <c r="B47" s="370" t="s">
        <v>161</v>
      </c>
      <c r="C47" s="370"/>
      <c r="D47" s="370"/>
      <c r="E47" s="370"/>
      <c r="F47" s="432"/>
      <c r="G47" s="432"/>
      <c r="H47" s="432"/>
      <c r="I47" s="432"/>
      <c r="J47" s="432"/>
      <c r="K47" s="432"/>
      <c r="L47" s="432"/>
      <c r="M47" s="432"/>
      <c r="O47" s="432"/>
      <c r="P47" s="432"/>
    </row>
    <row r="48" spans="1:16" s="375" customFormat="1" ht="15.75">
      <c r="A48" s="370"/>
      <c r="B48" s="370" t="s">
        <v>28</v>
      </c>
      <c r="C48" s="370"/>
      <c r="D48" s="370"/>
      <c r="E48" s="370"/>
      <c r="F48" s="432">
        <v>479.64402412869657</v>
      </c>
      <c r="G48" s="432">
        <v>615.6653290193253</v>
      </c>
      <c r="H48" s="432">
        <v>479.41400502960715</v>
      </c>
      <c r="I48" s="432">
        <v>828.0101888529884</v>
      </c>
      <c r="J48" s="432">
        <v>1019.4235958455354</v>
      </c>
      <c r="K48" s="432">
        <v>1078.7817538967283</v>
      </c>
      <c r="L48" s="432">
        <v>1171.5744997585684</v>
      </c>
      <c r="M48" s="432">
        <v>1170.5470567811483</v>
      </c>
      <c r="O48" s="432">
        <v>3631.3593854243295</v>
      </c>
      <c r="P48" s="432">
        <v>1520.0464585151037</v>
      </c>
    </row>
    <row r="49" spans="1:16" s="375" customFormat="1" ht="5.25" customHeight="1">
      <c r="A49" s="370"/>
      <c r="B49" s="370"/>
      <c r="C49" s="370"/>
      <c r="D49" s="370"/>
      <c r="E49" s="370"/>
      <c r="F49" s="432"/>
      <c r="G49" s="432"/>
      <c r="H49" s="432"/>
      <c r="I49" s="432"/>
      <c r="J49" s="432"/>
      <c r="K49" s="432"/>
      <c r="L49" s="432"/>
      <c r="M49" s="432"/>
      <c r="O49" s="432"/>
      <c r="P49" s="432"/>
    </row>
    <row r="50" spans="1:16" s="375" customFormat="1" ht="16.5" customHeight="1">
      <c r="A50" s="370"/>
      <c r="B50" s="370" t="s">
        <v>160</v>
      </c>
      <c r="C50" s="370"/>
      <c r="D50" s="370"/>
      <c r="E50" s="370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</row>
    <row r="51" spans="1:16" s="375" customFormat="1" ht="15.75">
      <c r="A51" s="433"/>
      <c r="B51" s="433" t="s">
        <v>28</v>
      </c>
      <c r="C51" s="433"/>
      <c r="D51" s="433"/>
      <c r="E51" s="433"/>
      <c r="F51" s="434">
        <v>474.300362486602</v>
      </c>
      <c r="G51" s="434">
        <v>631.2184412406965</v>
      </c>
      <c r="H51" s="434">
        <v>671.3803339262071</v>
      </c>
      <c r="I51" s="434">
        <v>707.8452924032246</v>
      </c>
      <c r="J51" s="434">
        <v>666.3008136396539</v>
      </c>
      <c r="K51" s="434">
        <v>827.2914290399473</v>
      </c>
      <c r="L51" s="434">
        <v>1015.4865243592925</v>
      </c>
      <c r="M51" s="434">
        <v>1338.885163113521</v>
      </c>
      <c r="N51" s="434"/>
      <c r="O51" s="434" t="s">
        <v>439</v>
      </c>
      <c r="P51" s="434">
        <v>2153.018721398925</v>
      </c>
    </row>
    <row r="52" spans="1:16" s="375" customFormat="1" ht="6" customHeight="1">
      <c r="A52" s="370"/>
      <c r="B52" s="370"/>
      <c r="C52" s="370"/>
      <c r="D52" s="370"/>
      <c r="E52" s="370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</row>
    <row r="53" spans="1:16" s="375" customFormat="1" ht="16.5" customHeight="1">
      <c r="A53" s="370"/>
      <c r="B53" s="370" t="s">
        <v>162</v>
      </c>
      <c r="C53" s="370"/>
      <c r="D53" s="370"/>
      <c r="E53" s="370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</row>
    <row r="54" spans="1:16" s="375" customFormat="1" ht="12.75" customHeight="1">
      <c r="A54" s="370"/>
      <c r="B54" s="370" t="s">
        <v>28</v>
      </c>
      <c r="C54" s="370"/>
      <c r="D54" s="370"/>
      <c r="E54" s="370"/>
      <c r="F54" s="432">
        <v>830.9294429270604</v>
      </c>
      <c r="G54" s="432">
        <v>698.397506107065</v>
      </c>
      <c r="H54" s="432">
        <v>1203.3486496321598</v>
      </c>
      <c r="I54" s="432">
        <v>1213.8788846290163</v>
      </c>
      <c r="J54" s="432">
        <v>1390.2063365815325</v>
      </c>
      <c r="K54" s="432">
        <v>1522.922092957155</v>
      </c>
      <c r="L54" s="432">
        <v>1737.3271791478976</v>
      </c>
      <c r="M54" s="432">
        <v>1982.5023340739262</v>
      </c>
      <c r="N54" s="432"/>
      <c r="O54" s="432">
        <v>8260.78351468982</v>
      </c>
      <c r="P54" s="432">
        <v>2364.8175801704497</v>
      </c>
    </row>
    <row r="55" spans="1:16" s="375" customFormat="1" ht="6" customHeight="1">
      <c r="A55" s="370"/>
      <c r="B55" s="370"/>
      <c r="C55" s="370"/>
      <c r="D55" s="370"/>
      <c r="E55" s="370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</row>
    <row r="56" spans="1:16" s="375" customFormat="1" ht="16.5" customHeight="1">
      <c r="A56" s="370"/>
      <c r="B56" s="370" t="s">
        <v>163</v>
      </c>
      <c r="C56" s="370"/>
      <c r="D56" s="370"/>
      <c r="E56" s="370"/>
      <c r="F56" s="432"/>
      <c r="G56" s="432"/>
      <c r="H56" s="432"/>
      <c r="I56" s="432"/>
      <c r="J56" s="432"/>
      <c r="K56" s="432"/>
      <c r="L56" s="432"/>
      <c r="M56" s="432"/>
      <c r="O56" s="432"/>
      <c r="P56" s="432"/>
    </row>
    <row r="57" spans="1:16" s="375" customFormat="1" ht="15.75">
      <c r="A57" s="433"/>
      <c r="B57" s="433" t="s">
        <v>28</v>
      </c>
      <c r="C57" s="433"/>
      <c r="D57" s="433"/>
      <c r="E57" s="433"/>
      <c r="F57" s="434">
        <v>790.5136898172002</v>
      </c>
      <c r="G57" s="434">
        <v>680.0098627672913</v>
      </c>
      <c r="H57" s="434">
        <v>1158.8324193685914</v>
      </c>
      <c r="I57" s="434">
        <v>1223.4336893886725</v>
      </c>
      <c r="J57" s="434">
        <v>1413.6028234932069</v>
      </c>
      <c r="K57" s="434">
        <v>1558.9173767113275</v>
      </c>
      <c r="L57" s="434">
        <v>1648.607834493869</v>
      </c>
      <c r="M57" s="434">
        <v>1982.5023340739262</v>
      </c>
      <c r="N57" s="438"/>
      <c r="O57" s="434">
        <v>8260.78351468982</v>
      </c>
      <c r="P57" s="434">
        <v>2364.8175801704497</v>
      </c>
    </row>
    <row r="58" spans="1:16" s="375" customFormat="1" ht="6" customHeight="1">
      <c r="A58" s="370"/>
      <c r="B58" s="370"/>
      <c r="C58" s="370"/>
      <c r="D58" s="370"/>
      <c r="E58" s="370"/>
      <c r="F58" s="432"/>
      <c r="G58" s="432"/>
      <c r="H58" s="432"/>
      <c r="I58" s="432"/>
      <c r="J58" s="432"/>
      <c r="K58" s="432"/>
      <c r="L58" s="432"/>
      <c r="M58" s="432"/>
      <c r="O58" s="432"/>
      <c r="P58" s="432"/>
    </row>
    <row r="59" spans="1:16" s="375" customFormat="1" ht="16.5" customHeight="1">
      <c r="A59" s="370"/>
      <c r="B59" s="370" t="s">
        <v>5</v>
      </c>
      <c r="C59" s="370"/>
      <c r="D59" s="370"/>
      <c r="E59" s="370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</row>
    <row r="60" spans="1:16" s="375" customFormat="1" ht="13.5" customHeight="1">
      <c r="A60" s="370"/>
      <c r="B60" s="370" t="s">
        <v>28</v>
      </c>
      <c r="C60" s="370"/>
      <c r="D60" s="370"/>
      <c r="E60" s="370"/>
      <c r="F60" s="432">
        <v>1786.5361009609114</v>
      </c>
      <c r="G60" s="432">
        <v>2004.5277114035391</v>
      </c>
      <c r="H60" s="432">
        <v>2288.654929319669</v>
      </c>
      <c r="I60" s="432">
        <v>2346.4862994817613</v>
      </c>
      <c r="J60" s="432">
        <v>2164.2442938702466</v>
      </c>
      <c r="K60" s="432">
        <v>2132.1606258422466</v>
      </c>
      <c r="L60" s="432">
        <v>2072.0433339916767</v>
      </c>
      <c r="M60" s="432">
        <v>2016.4404177985</v>
      </c>
      <c r="N60" s="432"/>
      <c r="O60" s="432">
        <v>29294.06296915489</v>
      </c>
      <c r="P60" s="432">
        <v>1972.0007314989114</v>
      </c>
    </row>
    <row r="61" spans="1:16" s="375" customFormat="1" ht="30" customHeight="1">
      <c r="A61" s="430" t="s">
        <v>216</v>
      </c>
      <c r="B61" s="372"/>
      <c r="C61" s="372"/>
      <c r="D61" s="372"/>
      <c r="E61" s="372"/>
      <c r="F61" s="431"/>
      <c r="G61" s="431"/>
      <c r="H61" s="431"/>
      <c r="I61" s="431"/>
      <c r="J61" s="431"/>
      <c r="K61" s="431"/>
      <c r="L61" s="429"/>
      <c r="M61" s="429"/>
      <c r="N61" s="429"/>
      <c r="O61" s="431"/>
      <c r="P61" s="429"/>
    </row>
    <row r="62" spans="1:16" s="375" customFormat="1" ht="15.75">
      <c r="A62" s="370"/>
      <c r="B62" s="370" t="s">
        <v>446</v>
      </c>
      <c r="C62" s="372"/>
      <c r="D62" s="372"/>
      <c r="E62" s="372"/>
      <c r="F62" s="439"/>
      <c r="G62" s="439"/>
      <c r="H62" s="439"/>
      <c r="I62" s="439"/>
      <c r="J62" s="439"/>
      <c r="K62" s="439"/>
      <c r="L62" s="439"/>
      <c r="M62" s="439"/>
      <c r="O62" s="439"/>
      <c r="P62" s="439"/>
    </row>
    <row r="63" spans="1:16" s="375" customFormat="1" ht="15.75">
      <c r="A63" s="433"/>
      <c r="B63" s="433" t="s">
        <v>399</v>
      </c>
      <c r="C63" s="440"/>
      <c r="D63" s="440"/>
      <c r="E63" s="440"/>
      <c r="F63" s="441">
        <v>1006.4159972618603</v>
      </c>
      <c r="G63" s="441">
        <v>1114.853416042684</v>
      </c>
      <c r="H63" s="441">
        <v>831.4534770342713</v>
      </c>
      <c r="I63" s="441">
        <v>1464.9494688613304</v>
      </c>
      <c r="J63" s="441">
        <v>1477.453735053028</v>
      </c>
      <c r="K63" s="441">
        <v>1526.2503722466413</v>
      </c>
      <c r="L63" s="441">
        <v>1683.02979436604</v>
      </c>
      <c r="M63" s="441">
        <v>1837.0184251864914</v>
      </c>
      <c r="N63" s="438"/>
      <c r="O63" s="441">
        <v>774.4348486042261</v>
      </c>
      <c r="P63" s="441">
        <v>2128.0633523639</v>
      </c>
    </row>
    <row r="64" spans="1:16" s="375" customFormat="1" ht="6" customHeight="1">
      <c r="A64" s="370"/>
      <c r="B64" s="370"/>
      <c r="C64" s="372"/>
      <c r="D64" s="372"/>
      <c r="E64" s="372"/>
      <c r="F64" s="439"/>
      <c r="G64" s="439"/>
      <c r="H64" s="439"/>
      <c r="I64" s="439"/>
      <c r="J64" s="439"/>
      <c r="K64" s="439"/>
      <c r="L64" s="439"/>
      <c r="M64" s="439"/>
      <c r="O64" s="439"/>
      <c r="P64" s="439"/>
    </row>
    <row r="65" spans="1:16" s="375" customFormat="1" ht="16.5" customHeight="1">
      <c r="A65" s="370"/>
      <c r="B65" s="370" t="s">
        <v>41</v>
      </c>
      <c r="C65" s="370"/>
      <c r="D65" s="370"/>
      <c r="E65" s="370"/>
      <c r="F65" s="432"/>
      <c r="G65" s="432"/>
      <c r="H65" s="432"/>
      <c r="I65" s="432"/>
      <c r="J65" s="432"/>
      <c r="K65" s="432"/>
      <c r="L65" s="432"/>
      <c r="M65" s="432"/>
      <c r="O65" s="432"/>
      <c r="P65" s="432"/>
    </row>
    <row r="66" spans="1:16" s="375" customFormat="1" ht="13.5" customHeight="1">
      <c r="A66" s="370"/>
      <c r="B66" s="370" t="s">
        <v>399</v>
      </c>
      <c r="C66" s="370"/>
      <c r="D66" s="370"/>
      <c r="E66" s="370"/>
      <c r="F66" s="432">
        <v>1437.6012981075867</v>
      </c>
      <c r="G66" s="432">
        <v>1384.7746189099614</v>
      </c>
      <c r="H66" s="432">
        <v>1351.3585751738674</v>
      </c>
      <c r="I66" s="432">
        <v>1542.2926388566332</v>
      </c>
      <c r="J66" s="432">
        <v>1630.3845894765502</v>
      </c>
      <c r="K66" s="432">
        <v>1704.5930080519004</v>
      </c>
      <c r="L66" s="432">
        <v>2425.804353874329</v>
      </c>
      <c r="M66" s="432">
        <v>2653.9060809072953</v>
      </c>
      <c r="O66" s="432">
        <v>2817.0449018023287</v>
      </c>
      <c r="P66" s="432">
        <v>3078.1540303372317</v>
      </c>
    </row>
    <row r="67" spans="1:16" s="375" customFormat="1" ht="6" customHeight="1">
      <c r="A67" s="370"/>
      <c r="B67" s="370"/>
      <c r="C67" s="370"/>
      <c r="D67" s="370"/>
      <c r="E67" s="370"/>
      <c r="F67" s="432"/>
      <c r="G67" s="432"/>
      <c r="H67" s="432"/>
      <c r="I67" s="432"/>
      <c r="J67" s="432"/>
      <c r="K67" s="432"/>
      <c r="L67" s="432"/>
      <c r="M67" s="432"/>
      <c r="O67" s="432"/>
      <c r="P67" s="432"/>
    </row>
    <row r="68" spans="1:16" s="375" customFormat="1" ht="16.5" customHeight="1">
      <c r="A68" s="370"/>
      <c r="B68" s="370" t="s">
        <v>164</v>
      </c>
      <c r="C68" s="370"/>
      <c r="D68" s="370"/>
      <c r="E68" s="370"/>
      <c r="F68" s="432"/>
      <c r="G68" s="432"/>
      <c r="H68" s="432"/>
      <c r="I68" s="432"/>
      <c r="J68" s="432"/>
      <c r="K68" s="432"/>
      <c r="L68" s="432"/>
      <c r="M68" s="432"/>
      <c r="N68" s="432"/>
      <c r="O68" s="432"/>
      <c r="P68" s="432"/>
    </row>
    <row r="69" spans="1:16" s="375" customFormat="1" ht="15.75">
      <c r="A69" s="433"/>
      <c r="B69" s="433" t="s">
        <v>29</v>
      </c>
      <c r="C69" s="433"/>
      <c r="D69" s="433"/>
      <c r="E69" s="433"/>
      <c r="F69" s="434">
        <v>9.58027373235059</v>
      </c>
      <c r="G69" s="434">
        <v>9.665776070066144</v>
      </c>
      <c r="H69" s="434">
        <v>10.573096129263105</v>
      </c>
      <c r="I69" s="434">
        <v>10.10330943724272</v>
      </c>
      <c r="J69" s="434">
        <v>10.492604831408572</v>
      </c>
      <c r="K69" s="434">
        <v>10.661775732313329</v>
      </c>
      <c r="L69" s="434">
        <v>9.933751337410994</v>
      </c>
      <c r="M69" s="434">
        <v>10.120722467882157</v>
      </c>
      <c r="N69" s="434"/>
      <c r="O69" s="434">
        <v>19.268708105455687</v>
      </c>
      <c r="P69" s="434">
        <v>9.564322859740829</v>
      </c>
    </row>
    <row r="70" spans="1:16" s="375" customFormat="1" ht="6" customHeight="1">
      <c r="A70" s="370"/>
      <c r="B70" s="370"/>
      <c r="C70" s="370"/>
      <c r="D70" s="370"/>
      <c r="E70" s="370"/>
      <c r="F70" s="432"/>
      <c r="G70" s="432"/>
      <c r="H70" s="432"/>
      <c r="I70" s="432"/>
      <c r="J70" s="432"/>
      <c r="K70" s="432"/>
      <c r="L70" s="432"/>
      <c r="M70" s="432"/>
      <c r="N70" s="432"/>
      <c r="O70" s="432"/>
      <c r="P70" s="432"/>
    </row>
    <row r="71" spans="1:16" s="375" customFormat="1" ht="16.5" customHeight="1">
      <c r="A71" s="370"/>
      <c r="B71" s="370" t="s">
        <v>42</v>
      </c>
      <c r="C71" s="370"/>
      <c r="D71" s="370"/>
      <c r="E71" s="370"/>
      <c r="F71" s="432"/>
      <c r="G71" s="432"/>
      <c r="H71" s="432"/>
      <c r="I71" s="432"/>
      <c r="J71" s="432"/>
      <c r="K71" s="432"/>
      <c r="L71" s="432"/>
      <c r="M71" s="432"/>
      <c r="N71" s="432"/>
      <c r="O71" s="432"/>
      <c r="P71" s="432"/>
    </row>
    <row r="72" spans="1:16" s="375" customFormat="1" ht="13.5" customHeight="1">
      <c r="A72" s="370"/>
      <c r="B72" s="370" t="s">
        <v>29</v>
      </c>
      <c r="C72" s="370"/>
      <c r="D72" s="370"/>
      <c r="E72" s="370"/>
      <c r="F72" s="432">
        <v>2.9421114172411604</v>
      </c>
      <c r="G72" s="432">
        <v>3.9206887029108812</v>
      </c>
      <c r="H72" s="432">
        <v>3.6795747901230835</v>
      </c>
      <c r="I72" s="432">
        <v>3.3569180403173338</v>
      </c>
      <c r="J72" s="432">
        <v>3.777461790008894</v>
      </c>
      <c r="K72" s="432">
        <v>2.7050248044167606</v>
      </c>
      <c r="L72" s="432">
        <v>3.139959794960014</v>
      </c>
      <c r="M72" s="432">
        <v>3.487915573228595</v>
      </c>
      <c r="N72" s="432"/>
      <c r="O72" s="432">
        <v>3.3236832564088488</v>
      </c>
      <c r="P72" s="432">
        <v>3.244238583653962</v>
      </c>
    </row>
    <row r="73" spans="1:16" s="375" customFormat="1" ht="30" customHeight="1">
      <c r="A73" s="430" t="s">
        <v>204</v>
      </c>
      <c r="B73" s="372"/>
      <c r="C73" s="372"/>
      <c r="D73" s="372"/>
      <c r="E73" s="372"/>
      <c r="F73" s="431"/>
      <c r="G73" s="431"/>
      <c r="H73" s="431"/>
      <c r="I73" s="431"/>
      <c r="J73" s="431"/>
      <c r="K73" s="431"/>
      <c r="L73" s="429"/>
      <c r="M73" s="429"/>
      <c r="N73" s="429"/>
      <c r="O73" s="431"/>
      <c r="P73" s="429"/>
    </row>
    <row r="74" spans="1:16" s="375" customFormat="1" ht="16.5" customHeight="1">
      <c r="A74" s="370"/>
      <c r="B74" s="370" t="s">
        <v>165</v>
      </c>
      <c r="C74" s="370"/>
      <c r="D74" s="370"/>
      <c r="E74" s="370"/>
      <c r="F74" s="442"/>
      <c r="G74" s="442"/>
      <c r="H74" s="442"/>
      <c r="I74" s="442"/>
      <c r="J74" s="442"/>
      <c r="K74" s="442"/>
      <c r="L74" s="426"/>
      <c r="M74" s="426"/>
      <c r="N74" s="435"/>
      <c r="O74" s="442"/>
      <c r="P74" s="426"/>
    </row>
    <row r="75" spans="1:16" s="375" customFormat="1" ht="15.75">
      <c r="A75" s="440"/>
      <c r="B75" s="433" t="s">
        <v>19</v>
      </c>
      <c r="C75" s="440"/>
      <c r="D75" s="440"/>
      <c r="E75" s="440"/>
      <c r="F75" s="443">
        <v>1.1862213457358792</v>
      </c>
      <c r="G75" s="444">
        <v>1.1508267117884459</v>
      </c>
      <c r="H75" s="444">
        <v>1.137955537242906</v>
      </c>
      <c r="I75" s="444">
        <v>1.0843987697118274</v>
      </c>
      <c r="J75" s="444">
        <v>1.084938211002342</v>
      </c>
      <c r="K75" s="444">
        <v>1.1161447212396134</v>
      </c>
      <c r="L75" s="436">
        <v>1.0927124387547331</v>
      </c>
      <c r="M75" s="436">
        <v>1.09121206067023</v>
      </c>
      <c r="N75" s="445"/>
      <c r="O75" s="443">
        <v>1.7239244484274359</v>
      </c>
      <c r="P75" s="436">
        <v>1.07</v>
      </c>
    </row>
    <row r="76" spans="1:16" s="375" customFormat="1" ht="30" customHeight="1">
      <c r="A76" s="430" t="s">
        <v>208</v>
      </c>
      <c r="B76" s="372"/>
      <c r="C76" s="372"/>
      <c r="D76" s="372"/>
      <c r="E76" s="372"/>
      <c r="F76" s="431"/>
      <c r="G76" s="431"/>
      <c r="H76" s="431"/>
      <c r="I76" s="431"/>
      <c r="J76" s="431"/>
      <c r="K76" s="431"/>
      <c r="L76" s="429"/>
      <c r="M76" s="429"/>
      <c r="N76" s="429"/>
      <c r="O76" s="431"/>
      <c r="P76" s="429"/>
    </row>
    <row r="77" spans="1:16" s="375" customFormat="1" ht="16.5" customHeight="1">
      <c r="A77" s="370"/>
      <c r="B77" s="370" t="s">
        <v>166</v>
      </c>
      <c r="C77" s="370"/>
      <c r="D77" s="370"/>
      <c r="E77" s="370"/>
      <c r="F77" s="446">
        <v>0.44364175390153343</v>
      </c>
      <c r="G77" s="446">
        <v>0.4397276753419712</v>
      </c>
      <c r="H77" s="446">
        <v>0.3464723334507172</v>
      </c>
      <c r="I77" s="446">
        <v>0.34087254554101903</v>
      </c>
      <c r="J77" s="446">
        <v>0.3456485740080138</v>
      </c>
      <c r="K77" s="446">
        <v>0.3409489264704772</v>
      </c>
      <c r="L77" s="426">
        <v>0.3451112430507786</v>
      </c>
      <c r="M77" s="426">
        <v>0.3451112430507786</v>
      </c>
      <c r="N77" s="435"/>
      <c r="O77" s="446">
        <v>0.18636767419662742</v>
      </c>
      <c r="P77" s="426">
        <v>0.34677830124372133</v>
      </c>
    </row>
    <row r="78" spans="1:16" s="375" customFormat="1" ht="6" customHeight="1">
      <c r="A78" s="370"/>
      <c r="B78" s="370"/>
      <c r="C78" s="370"/>
      <c r="D78" s="370"/>
      <c r="E78" s="370"/>
      <c r="F78" s="446"/>
      <c r="G78" s="446"/>
      <c r="H78" s="446"/>
      <c r="I78" s="446"/>
      <c r="J78" s="446"/>
      <c r="K78" s="446"/>
      <c r="L78" s="426"/>
      <c r="M78" s="426"/>
      <c r="N78" s="435"/>
      <c r="O78" s="446"/>
      <c r="P78" s="426"/>
    </row>
    <row r="79" spans="1:16" s="375" customFormat="1" ht="16.5" customHeight="1">
      <c r="A79" s="433"/>
      <c r="B79" s="433" t="s">
        <v>167</v>
      </c>
      <c r="C79" s="433"/>
      <c r="D79" s="433"/>
      <c r="E79" s="433"/>
      <c r="F79" s="447">
        <v>68.24209734927089</v>
      </c>
      <c r="G79" s="447">
        <v>77.8016591536549</v>
      </c>
      <c r="H79" s="447">
        <v>86.69750620706071</v>
      </c>
      <c r="I79" s="447">
        <v>96.1174063700807</v>
      </c>
      <c r="J79" s="447">
        <v>108.35527434742043</v>
      </c>
      <c r="K79" s="447">
        <v>116.8512317090988</v>
      </c>
      <c r="L79" s="436">
        <v>116.93480665633156</v>
      </c>
      <c r="M79" s="436">
        <v>110.70052414192465</v>
      </c>
      <c r="N79" s="448"/>
      <c r="O79" s="447">
        <v>10.521278269169583</v>
      </c>
      <c r="P79" s="436">
        <v>114.77580198865743</v>
      </c>
    </row>
    <row r="80" spans="1:16" s="453" customFormat="1" ht="20.25" customHeight="1">
      <c r="A80" s="449"/>
      <c r="B80" s="449"/>
      <c r="C80" s="449"/>
      <c r="D80" s="449"/>
      <c r="E80" s="449"/>
      <c r="F80" s="450"/>
      <c r="G80" s="450"/>
      <c r="H80" s="450"/>
      <c r="I80" s="450"/>
      <c r="J80" s="450"/>
      <c r="K80" s="450"/>
      <c r="L80" s="451"/>
      <c r="M80" s="451"/>
      <c r="N80" s="451"/>
      <c r="O80" s="451"/>
      <c r="P80" s="452"/>
    </row>
    <row r="81" spans="1:20" s="375" customFormat="1" ht="9.75" customHeight="1">
      <c r="A81" s="372"/>
      <c r="B81" s="372"/>
      <c r="C81" s="372"/>
      <c r="D81" s="372"/>
      <c r="E81" s="372"/>
      <c r="F81" s="428"/>
      <c r="G81" s="428"/>
      <c r="H81" s="428"/>
      <c r="I81" s="428"/>
      <c r="J81" s="428"/>
      <c r="K81" s="428"/>
      <c r="L81" s="431"/>
      <c r="M81" s="431"/>
      <c r="N81" s="431"/>
      <c r="O81" s="431"/>
      <c r="P81" s="431"/>
      <c r="Q81" s="372"/>
      <c r="R81" s="372"/>
      <c r="S81" s="372"/>
      <c r="T81" s="372"/>
    </row>
    <row r="82" spans="1:20" s="375" customFormat="1" ht="18">
      <c r="A82" s="372" t="s">
        <v>525</v>
      </c>
      <c r="B82" s="372"/>
      <c r="C82" s="372"/>
      <c r="D82" s="372"/>
      <c r="E82" s="372"/>
      <c r="F82" s="428"/>
      <c r="G82" s="428"/>
      <c r="H82" s="428"/>
      <c r="I82" s="428"/>
      <c r="J82" s="428"/>
      <c r="K82" s="428"/>
      <c r="L82" s="431"/>
      <c r="M82" s="431"/>
      <c r="N82" s="431"/>
      <c r="O82" s="431"/>
      <c r="P82" s="431"/>
      <c r="Q82" s="372"/>
      <c r="R82" s="372"/>
      <c r="S82" s="372"/>
      <c r="T82" s="372"/>
    </row>
    <row r="83" spans="1:20" s="455" customFormat="1" ht="24.75" customHeight="1">
      <c r="A83" s="454" t="s">
        <v>177</v>
      </c>
      <c r="B83" s="404" t="s">
        <v>449</v>
      </c>
      <c r="E83" s="404"/>
      <c r="F83" s="404"/>
      <c r="G83" s="404"/>
      <c r="H83" s="404"/>
      <c r="I83" s="404"/>
      <c r="J83" s="404"/>
      <c r="K83" s="404"/>
      <c r="L83" s="456"/>
      <c r="M83" s="456"/>
      <c r="N83" s="456"/>
      <c r="O83" s="456"/>
      <c r="P83" s="404"/>
      <c r="Q83" s="404"/>
      <c r="R83" s="456"/>
      <c r="S83" s="404"/>
      <c r="T83" s="404"/>
    </row>
    <row r="84" spans="1:20" s="455" customFormat="1" ht="15" customHeight="1">
      <c r="A84" s="457" t="s">
        <v>536</v>
      </c>
      <c r="B84" s="454"/>
      <c r="C84" s="454"/>
      <c r="D84" s="454"/>
      <c r="E84" s="454"/>
      <c r="F84" s="404"/>
      <c r="G84" s="404"/>
      <c r="H84" s="404"/>
      <c r="I84" s="404"/>
      <c r="J84" s="404"/>
      <c r="K84" s="404"/>
      <c r="L84" s="456"/>
      <c r="M84" s="456"/>
      <c r="N84" s="456"/>
      <c r="O84" s="456"/>
      <c r="P84" s="404"/>
      <c r="Q84" s="404"/>
      <c r="R84" s="456"/>
      <c r="S84" s="404"/>
      <c r="T84" s="458"/>
    </row>
    <row r="86" spans="1:16" ht="18.75">
      <c r="A86" s="492"/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  <c r="O86" s="492"/>
      <c r="P86" s="492"/>
    </row>
  </sheetData>
  <sheetProtection/>
  <mergeCells count="14">
    <mergeCell ref="A86:P86"/>
    <mergeCell ref="I4:I5"/>
    <mergeCell ref="H4:H5"/>
    <mergeCell ref="G4:G5"/>
    <mergeCell ref="F4:F5"/>
    <mergeCell ref="L4:L5"/>
    <mergeCell ref="O4:P4"/>
    <mergeCell ref="K4:K5"/>
    <mergeCell ref="M4:M5"/>
    <mergeCell ref="J4:J5"/>
    <mergeCell ref="B30:E30"/>
    <mergeCell ref="B43:E43"/>
    <mergeCell ref="A3:E3"/>
    <mergeCell ref="A4:E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 23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V97"/>
  <sheetViews>
    <sheetView showGridLines="0" view="pageBreakPreview" zoomScale="60" zoomScaleNormal="65" zoomScalePageLayoutView="0" workbookViewId="0" topLeftCell="A1">
      <selection activeCell="E2" sqref="E2"/>
    </sheetView>
  </sheetViews>
  <sheetFormatPr defaultColWidth="9.77734375" defaultRowHeight="15.75"/>
  <cols>
    <col min="1" max="1" width="2.77734375" style="26" customWidth="1"/>
    <col min="2" max="4" width="2.77734375" style="25" customWidth="1"/>
    <col min="5" max="5" width="50.77734375" style="25" customWidth="1"/>
    <col min="6" max="6" width="12.88671875" style="26" customWidth="1"/>
    <col min="7" max="9" width="12.88671875" style="43" customWidth="1"/>
    <col min="10" max="13" width="12.88671875" style="21" customWidth="1"/>
    <col min="14" max="14" width="1.88671875" style="21" customWidth="1"/>
    <col min="15" max="15" width="13.77734375" style="43" customWidth="1"/>
    <col min="16" max="16" width="13.88671875" style="43" customWidth="1"/>
    <col min="17" max="17" width="6.6640625" style="25" customWidth="1"/>
    <col min="18" max="16384" width="9.77734375" style="25" customWidth="1"/>
  </cols>
  <sheetData>
    <row r="1" spans="1:17" ht="26.25">
      <c r="A1" s="25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1" t="s">
        <v>169</v>
      </c>
      <c r="Q1" s="471"/>
    </row>
    <row r="2" spans="1:17" ht="21" customHeight="1">
      <c r="A2" s="253" t="s">
        <v>482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5.25" customHeight="1">
      <c r="A3" s="15"/>
      <c r="B3" s="6"/>
      <c r="C3" s="6"/>
      <c r="D3" s="6"/>
      <c r="E3" s="6"/>
      <c r="F3" s="16"/>
      <c r="G3" s="17"/>
      <c r="H3" s="17"/>
      <c r="I3" s="17"/>
      <c r="J3" s="18"/>
      <c r="K3" s="18"/>
      <c r="L3" s="18"/>
      <c r="M3" s="18"/>
      <c r="N3" s="18"/>
      <c r="O3" s="17"/>
      <c r="P3" s="17"/>
      <c r="Q3" s="6"/>
    </row>
    <row r="4" spans="1:17" ht="24.75" customHeight="1">
      <c r="A4" s="472" t="s">
        <v>192</v>
      </c>
      <c r="B4" s="472"/>
      <c r="C4" s="472"/>
      <c r="D4" s="472"/>
      <c r="E4" s="472"/>
      <c r="F4" s="466">
        <v>2000</v>
      </c>
      <c r="G4" s="466">
        <v>2001</v>
      </c>
      <c r="H4" s="466">
        <v>2002</v>
      </c>
      <c r="I4" s="466">
        <v>2003</v>
      </c>
      <c r="J4" s="466">
        <v>2004</v>
      </c>
      <c r="K4" s="466">
        <v>2005</v>
      </c>
      <c r="L4" s="466">
        <v>2006</v>
      </c>
      <c r="M4" s="466">
        <v>2007</v>
      </c>
      <c r="N4" s="313"/>
      <c r="O4" s="468" t="s">
        <v>484</v>
      </c>
      <c r="P4" s="468"/>
      <c r="Q4" s="468"/>
    </row>
    <row r="5" spans="1:17" ht="24.75" customHeight="1">
      <c r="A5" s="473"/>
      <c r="B5" s="473"/>
      <c r="C5" s="473"/>
      <c r="D5" s="473"/>
      <c r="E5" s="473"/>
      <c r="F5" s="474"/>
      <c r="G5" s="474"/>
      <c r="H5" s="474"/>
      <c r="I5" s="467"/>
      <c r="J5" s="467"/>
      <c r="K5" s="467"/>
      <c r="L5" s="467"/>
      <c r="M5" s="467"/>
      <c r="N5" s="256"/>
      <c r="O5" s="335" t="s">
        <v>193</v>
      </c>
      <c r="P5" s="335" t="s">
        <v>194</v>
      </c>
      <c r="Q5" s="335" t="s">
        <v>195</v>
      </c>
    </row>
    <row r="6" spans="1:17" s="21" customFormat="1" ht="6" customHeight="1">
      <c r="A6" s="3"/>
      <c r="B6" s="18"/>
      <c r="C6" s="18"/>
      <c r="D6" s="18"/>
      <c r="E6" s="18"/>
      <c r="F6" s="3"/>
      <c r="G6" s="4"/>
      <c r="H6" s="4"/>
      <c r="I6" s="19"/>
      <c r="J6" s="19"/>
      <c r="K6" s="19"/>
      <c r="L6" s="19"/>
      <c r="M6" s="19"/>
      <c r="N6" s="19"/>
      <c r="O6" s="4"/>
      <c r="P6" s="4"/>
      <c r="Q6" s="4"/>
    </row>
    <row r="7" spans="1:22" ht="48" customHeight="1">
      <c r="A7" s="248" t="s">
        <v>201</v>
      </c>
      <c r="B7" s="308"/>
      <c r="C7" s="308"/>
      <c r="D7" s="308"/>
      <c r="E7" s="308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162"/>
      <c r="R7" s="26"/>
      <c r="S7" s="26"/>
      <c r="V7" s="163"/>
    </row>
    <row r="8" spans="1:22" ht="16.5" customHeight="1">
      <c r="A8" s="3"/>
      <c r="B8" s="3" t="s">
        <v>256</v>
      </c>
      <c r="C8" s="3"/>
      <c r="D8" s="3"/>
      <c r="E8" s="3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78"/>
      <c r="R8" s="26"/>
      <c r="S8" s="26"/>
      <c r="V8" s="163"/>
    </row>
    <row r="9" spans="1:22" ht="7.5" customHeight="1">
      <c r="A9" s="3"/>
      <c r="B9" s="3"/>
      <c r="C9" s="3"/>
      <c r="D9" s="3"/>
      <c r="E9" s="3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78"/>
      <c r="R9" s="26"/>
      <c r="S9" s="26"/>
      <c r="V9" s="163"/>
    </row>
    <row r="10" spans="1:22" s="223" customFormat="1" ht="16.5" customHeight="1">
      <c r="A10" s="221"/>
      <c r="B10" s="221"/>
      <c r="C10" s="221" t="s">
        <v>257</v>
      </c>
      <c r="D10" s="221"/>
      <c r="E10" s="221"/>
      <c r="F10" s="218">
        <v>232</v>
      </c>
      <c r="G10" s="218">
        <v>242</v>
      </c>
      <c r="H10" s="218">
        <v>236</v>
      </c>
      <c r="I10" s="218">
        <v>254</v>
      </c>
      <c r="J10" s="218">
        <v>294</v>
      </c>
      <c r="K10" s="218">
        <v>276</v>
      </c>
      <c r="L10" s="218">
        <v>262</v>
      </c>
      <c r="M10" s="218">
        <v>305</v>
      </c>
      <c r="N10" s="218"/>
      <c r="O10" s="218">
        <v>1437543</v>
      </c>
      <c r="P10" s="218">
        <v>368</v>
      </c>
      <c r="Q10" s="219">
        <f>P10/O10*100</f>
        <v>0.0255992342489929</v>
      </c>
      <c r="R10" s="319"/>
      <c r="S10" s="319"/>
      <c r="V10" s="321"/>
    </row>
    <row r="11" spans="1:22" s="330" customFormat="1" ht="19.5" customHeight="1">
      <c r="A11" s="350"/>
      <c r="B11" s="350"/>
      <c r="C11" s="469" t="s">
        <v>477</v>
      </c>
      <c r="D11" s="469"/>
      <c r="E11" s="470"/>
      <c r="F11" s="329">
        <v>3032</v>
      </c>
      <c r="G11" s="329">
        <v>2341</v>
      </c>
      <c r="H11" s="329">
        <v>2309</v>
      </c>
      <c r="I11" s="329">
        <v>1036</v>
      </c>
      <c r="J11" s="329">
        <v>2803</v>
      </c>
      <c r="K11" s="329">
        <v>1182</v>
      </c>
      <c r="L11" s="329">
        <v>2276</v>
      </c>
      <c r="M11" s="329">
        <v>2682</v>
      </c>
      <c r="N11" s="329"/>
      <c r="O11" s="329">
        <v>23516</v>
      </c>
      <c r="P11" s="329">
        <v>2197</v>
      </c>
      <c r="Q11" s="345">
        <f>P11/O11*100</f>
        <v>9.342575267902705</v>
      </c>
      <c r="R11" s="352"/>
      <c r="S11" s="352"/>
      <c r="V11" s="358"/>
    </row>
    <row r="12" spans="1:17" s="21" customFormat="1" ht="11.25" customHeight="1">
      <c r="A12" s="3"/>
      <c r="B12" s="18"/>
      <c r="C12" s="18"/>
      <c r="D12" s="18"/>
      <c r="E12" s="18"/>
      <c r="F12" s="3"/>
      <c r="G12" s="4"/>
      <c r="H12" s="4"/>
      <c r="I12" s="19"/>
      <c r="J12" s="19"/>
      <c r="K12" s="19"/>
      <c r="L12" s="4"/>
      <c r="M12" s="4"/>
      <c r="N12" s="19"/>
      <c r="O12" s="4"/>
      <c r="P12" s="4"/>
      <c r="Q12" s="4"/>
    </row>
    <row r="13" spans="1:22" s="223" customFormat="1" ht="16.5" customHeight="1">
      <c r="A13" s="221"/>
      <c r="B13" s="221" t="s">
        <v>436</v>
      </c>
      <c r="C13" s="221"/>
      <c r="D13" s="221"/>
      <c r="E13" s="221"/>
      <c r="F13" s="218">
        <v>127139</v>
      </c>
      <c r="G13" s="218">
        <v>148299</v>
      </c>
      <c r="H13" s="218">
        <v>158475</v>
      </c>
      <c r="I13" s="218">
        <v>202314</v>
      </c>
      <c r="J13" s="218">
        <v>162273</v>
      </c>
      <c r="K13" s="218">
        <v>172357</v>
      </c>
      <c r="L13" s="218">
        <v>127220</v>
      </c>
      <c r="M13" s="218">
        <v>176961</v>
      </c>
      <c r="N13" s="218"/>
      <c r="O13" s="218" t="s">
        <v>439</v>
      </c>
      <c r="P13" s="218">
        <v>194359</v>
      </c>
      <c r="Q13" s="219" t="s">
        <v>439</v>
      </c>
      <c r="R13" s="319"/>
      <c r="S13" s="319"/>
      <c r="V13" s="321"/>
    </row>
    <row r="14" spans="1:22" ht="6" customHeight="1">
      <c r="A14" s="3"/>
      <c r="B14" s="3"/>
      <c r="C14" s="3"/>
      <c r="D14" s="3"/>
      <c r="E14" s="3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78"/>
      <c r="R14" s="26"/>
      <c r="S14" s="26"/>
      <c r="V14" s="163"/>
    </row>
    <row r="15" spans="1:22" s="330" customFormat="1" ht="15.75">
      <c r="A15" s="350"/>
      <c r="B15" s="350" t="s">
        <v>63</v>
      </c>
      <c r="C15" s="350"/>
      <c r="D15" s="350"/>
      <c r="E15" s="350"/>
      <c r="F15" s="329">
        <v>41</v>
      </c>
      <c r="G15" s="329">
        <v>43</v>
      </c>
      <c r="H15" s="329">
        <v>46</v>
      </c>
      <c r="I15" s="329">
        <v>56</v>
      </c>
      <c r="J15" s="329">
        <v>58</v>
      </c>
      <c r="K15" s="329">
        <v>67</v>
      </c>
      <c r="L15" s="329">
        <v>69</v>
      </c>
      <c r="M15" s="329">
        <v>75</v>
      </c>
      <c r="N15" s="329"/>
      <c r="O15" s="329" t="s">
        <v>439</v>
      </c>
      <c r="P15" s="329">
        <v>77</v>
      </c>
      <c r="Q15" s="345" t="s">
        <v>439</v>
      </c>
      <c r="R15" s="352"/>
      <c r="S15" s="352"/>
      <c r="V15" s="358"/>
    </row>
    <row r="16" spans="1:17" s="21" customFormat="1" ht="6" customHeight="1">
      <c r="A16" s="3"/>
      <c r="B16" s="18"/>
      <c r="C16" s="18"/>
      <c r="D16" s="18"/>
      <c r="E16" s="18"/>
      <c r="F16" s="3"/>
      <c r="G16" s="4"/>
      <c r="H16" s="4"/>
      <c r="I16" s="19"/>
      <c r="J16" s="19"/>
      <c r="K16" s="19"/>
      <c r="L16" s="4"/>
      <c r="M16" s="4"/>
      <c r="N16" s="19"/>
      <c r="O16" s="4"/>
      <c r="P16" s="4"/>
      <c r="Q16" s="4"/>
    </row>
    <row r="17" spans="1:22" s="223" customFormat="1" ht="16.5" customHeight="1">
      <c r="A17" s="221"/>
      <c r="B17" s="221" t="s">
        <v>258</v>
      </c>
      <c r="C17" s="221"/>
      <c r="D17" s="221"/>
      <c r="E17" s="221"/>
      <c r="F17" s="218">
        <v>511976</v>
      </c>
      <c r="G17" s="218">
        <v>594124</v>
      </c>
      <c r="H17" s="218">
        <v>646727</v>
      </c>
      <c r="I17" s="218">
        <v>745750</v>
      </c>
      <c r="J17" s="218">
        <v>928633</v>
      </c>
      <c r="K17" s="218">
        <v>1030844</v>
      </c>
      <c r="L17" s="218">
        <v>944543</v>
      </c>
      <c r="M17" s="218">
        <v>953630</v>
      </c>
      <c r="N17" s="218"/>
      <c r="O17" s="218">
        <v>2833347</v>
      </c>
      <c r="P17" s="218">
        <v>1058848</v>
      </c>
      <c r="Q17" s="219">
        <f>P17/O17*100</f>
        <v>37.37092562259405</v>
      </c>
      <c r="R17" s="319"/>
      <c r="S17" s="319"/>
      <c r="V17" s="321"/>
    </row>
    <row r="18" spans="1:22" ht="6" customHeight="1">
      <c r="A18" s="3"/>
      <c r="B18" s="3"/>
      <c r="C18" s="3"/>
      <c r="D18" s="3"/>
      <c r="E18" s="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167"/>
      <c r="R18" s="26"/>
      <c r="S18" s="26"/>
      <c r="V18" s="163"/>
    </row>
    <row r="19" spans="1:22" ht="16.5" customHeight="1">
      <c r="A19" s="3"/>
      <c r="B19" s="3" t="s">
        <v>444</v>
      </c>
      <c r="C19" s="3"/>
      <c r="D19" s="3"/>
      <c r="E19" s="3"/>
      <c r="F19" s="25"/>
      <c r="G19" s="25"/>
      <c r="H19" s="25"/>
      <c r="I19" s="25"/>
      <c r="J19" s="25"/>
      <c r="K19" s="25"/>
      <c r="L19" s="25"/>
      <c r="M19" s="25"/>
      <c r="N19" s="25"/>
      <c r="P19" s="25"/>
      <c r="R19" s="26"/>
      <c r="S19" s="26"/>
      <c r="V19" s="163"/>
    </row>
    <row r="20" spans="1:22" s="6" customFormat="1" ht="16.5" customHeight="1">
      <c r="A20" s="3"/>
      <c r="B20" s="3" t="s">
        <v>345</v>
      </c>
      <c r="C20" s="3"/>
      <c r="D20" s="3"/>
      <c r="E20" s="3"/>
      <c r="F20" s="38">
        <v>2721</v>
      </c>
      <c r="G20" s="38">
        <v>1588</v>
      </c>
      <c r="H20" s="38">
        <v>2302</v>
      </c>
      <c r="I20" s="38">
        <v>5494</v>
      </c>
      <c r="J20" s="38">
        <v>5741</v>
      </c>
      <c r="K20" s="38">
        <v>5278</v>
      </c>
      <c r="L20" s="38">
        <v>6096</v>
      </c>
      <c r="M20" s="38">
        <v>5102</v>
      </c>
      <c r="N20" s="38"/>
      <c r="O20" s="25">
        <v>34032</v>
      </c>
      <c r="P20" s="38">
        <v>4748</v>
      </c>
      <c r="Q20" s="167">
        <f>P20/O20*100</f>
        <v>13.951574988246357</v>
      </c>
      <c r="R20" s="16"/>
      <c r="S20" s="16"/>
      <c r="V20" s="131"/>
    </row>
    <row r="21" spans="1:22" ht="6.75" customHeight="1">
      <c r="A21" s="3"/>
      <c r="B21" s="3"/>
      <c r="C21" s="3"/>
      <c r="D21" s="3"/>
      <c r="E21" s="3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167"/>
      <c r="R21" s="26"/>
      <c r="S21" s="26"/>
      <c r="V21" s="163"/>
    </row>
    <row r="22" spans="1:22" s="223" customFormat="1" ht="16.5" customHeight="1">
      <c r="A22" s="221"/>
      <c r="B22" s="221" t="s">
        <v>437</v>
      </c>
      <c r="C22" s="221"/>
      <c r="D22" s="221"/>
      <c r="E22" s="221"/>
      <c r="F22" s="218">
        <v>146387</v>
      </c>
      <c r="G22" s="218">
        <v>194032</v>
      </c>
      <c r="H22" s="218">
        <v>195912</v>
      </c>
      <c r="I22" s="218">
        <v>204143</v>
      </c>
      <c r="J22" s="218">
        <v>228248</v>
      </c>
      <c r="K22" s="218">
        <v>273812</v>
      </c>
      <c r="L22" s="218">
        <v>265815</v>
      </c>
      <c r="M22" s="218">
        <v>294685</v>
      </c>
      <c r="N22" s="218"/>
      <c r="O22" s="218">
        <v>1160828</v>
      </c>
      <c r="P22" s="218">
        <v>296875</v>
      </c>
      <c r="Q22" s="219">
        <f>P22/O22*100</f>
        <v>25.574417570906284</v>
      </c>
      <c r="R22" s="319"/>
      <c r="S22" s="319"/>
      <c r="V22" s="321"/>
    </row>
    <row r="23" spans="1:22" s="6" customFormat="1" ht="48" customHeight="1">
      <c r="A23" s="248" t="s">
        <v>500</v>
      </c>
      <c r="B23" s="306"/>
      <c r="C23" s="306"/>
      <c r="D23" s="306"/>
      <c r="E23" s="30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62"/>
      <c r="R23" s="16"/>
      <c r="S23" s="16"/>
      <c r="V23" s="131"/>
    </row>
    <row r="24" spans="1:22" s="223" customFormat="1" ht="15.75">
      <c r="A24" s="217"/>
      <c r="B24" s="217" t="s">
        <v>259</v>
      </c>
      <c r="C24" s="221"/>
      <c r="D24" s="221"/>
      <c r="E24" s="217"/>
      <c r="F24" s="218">
        <v>3759194</v>
      </c>
      <c r="G24" s="218">
        <v>3821182</v>
      </c>
      <c r="H24" s="218">
        <v>4025799</v>
      </c>
      <c r="I24" s="218">
        <v>4040353</v>
      </c>
      <c r="J24" s="218">
        <v>4049191</v>
      </c>
      <c r="K24" s="218">
        <v>4317218</v>
      </c>
      <c r="L24" s="218">
        <v>4247619</v>
      </c>
      <c r="M24" s="218">
        <v>4305692</v>
      </c>
      <c r="N24" s="218"/>
      <c r="O24" s="218">
        <v>38172117</v>
      </c>
      <c r="P24" s="218">
        <v>4344444</v>
      </c>
      <c r="Q24" s="219">
        <f>P24/O24*100</f>
        <v>11.381197432670554</v>
      </c>
      <c r="R24" s="319"/>
      <c r="S24" s="319"/>
      <c r="V24" s="321"/>
    </row>
    <row r="25" spans="1:22" ht="12" customHeight="1">
      <c r="A25" s="29"/>
      <c r="B25" s="29"/>
      <c r="C25" s="3"/>
      <c r="D25" s="3"/>
      <c r="E25" s="29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167"/>
      <c r="R25" s="26"/>
      <c r="S25" s="26"/>
      <c r="V25" s="163"/>
    </row>
    <row r="26" spans="1:22" ht="16.5" customHeight="1">
      <c r="A26" s="3"/>
      <c r="B26" s="29"/>
      <c r="C26" s="29" t="s">
        <v>260</v>
      </c>
      <c r="D26" s="29"/>
      <c r="E26" s="29"/>
      <c r="F26" s="38">
        <v>312331</v>
      </c>
      <c r="G26" s="38">
        <v>317268</v>
      </c>
      <c r="H26" s="38">
        <v>324029</v>
      </c>
      <c r="I26" s="38">
        <v>355792</v>
      </c>
      <c r="J26" s="38">
        <v>387095</v>
      </c>
      <c r="K26" s="38">
        <v>505554</v>
      </c>
      <c r="L26" s="38">
        <v>557146</v>
      </c>
      <c r="M26" s="38">
        <v>570340</v>
      </c>
      <c r="N26" s="38"/>
      <c r="O26" s="38">
        <v>4745741</v>
      </c>
      <c r="P26" s="38">
        <v>566489</v>
      </c>
      <c r="Q26" s="167">
        <f aca="true" t="shared" si="0" ref="Q26:Q31">P26/O26*100</f>
        <v>11.936787110801033</v>
      </c>
      <c r="R26" s="26"/>
      <c r="S26" s="26"/>
      <c r="V26" s="163"/>
    </row>
    <row r="27" spans="1:22" s="223" customFormat="1" ht="16.5" customHeight="1">
      <c r="A27" s="221"/>
      <c r="B27" s="217"/>
      <c r="C27" s="217" t="s">
        <v>261</v>
      </c>
      <c r="D27" s="217"/>
      <c r="E27" s="217"/>
      <c r="F27" s="218">
        <v>1869702</v>
      </c>
      <c r="G27" s="218">
        <v>1892485</v>
      </c>
      <c r="H27" s="218">
        <v>1911051</v>
      </c>
      <c r="I27" s="218">
        <v>1910498</v>
      </c>
      <c r="J27" s="218">
        <v>1900585</v>
      </c>
      <c r="K27" s="218">
        <v>1891320</v>
      </c>
      <c r="L27" s="218">
        <v>1885789</v>
      </c>
      <c r="M27" s="218">
        <v>1888457</v>
      </c>
      <c r="N27" s="218"/>
      <c r="O27" s="218">
        <v>14654135</v>
      </c>
      <c r="P27" s="218">
        <v>1894928</v>
      </c>
      <c r="Q27" s="219">
        <f t="shared" si="0"/>
        <v>12.931012304718086</v>
      </c>
      <c r="R27" s="319"/>
      <c r="S27" s="319"/>
      <c r="V27" s="321"/>
    </row>
    <row r="28" spans="1:22" ht="16.5" customHeight="1">
      <c r="A28" s="3"/>
      <c r="B28" s="29"/>
      <c r="C28" s="29" t="s">
        <v>262</v>
      </c>
      <c r="D28" s="29"/>
      <c r="E28" s="29"/>
      <c r="F28" s="38">
        <v>669345</v>
      </c>
      <c r="G28" s="38">
        <v>688763</v>
      </c>
      <c r="H28" s="38">
        <v>706903</v>
      </c>
      <c r="I28" s="38">
        <v>732975</v>
      </c>
      <c r="J28" s="38">
        <v>755128</v>
      </c>
      <c r="K28" s="38">
        <v>779500</v>
      </c>
      <c r="L28" s="38">
        <v>793152</v>
      </c>
      <c r="M28" s="38">
        <f>535552+180291+87395+583</f>
        <v>803821</v>
      </c>
      <c r="N28" s="38"/>
      <c r="O28" s="38">
        <v>6116274</v>
      </c>
      <c r="P28" s="38">
        <v>806675</v>
      </c>
      <c r="Q28" s="167">
        <f t="shared" si="0"/>
        <v>13.188993822055718</v>
      </c>
      <c r="R28" s="26"/>
      <c r="S28" s="26"/>
      <c r="V28" s="163"/>
    </row>
    <row r="29" spans="1:22" s="223" customFormat="1" ht="16.5" customHeight="1">
      <c r="A29" s="221"/>
      <c r="B29" s="217"/>
      <c r="C29" s="217" t="s">
        <v>263</v>
      </c>
      <c r="D29" s="217"/>
      <c r="E29" s="217"/>
      <c r="F29" s="218">
        <v>276839</v>
      </c>
      <c r="G29" s="218">
        <v>286184</v>
      </c>
      <c r="H29" s="218">
        <v>300177</v>
      </c>
      <c r="I29" s="218">
        <v>329778</v>
      </c>
      <c r="J29" s="218">
        <v>345278</v>
      </c>
      <c r="K29" s="218">
        <v>358749</v>
      </c>
      <c r="L29" s="218">
        <v>377941</v>
      </c>
      <c r="M29" s="218">
        <v>391993</v>
      </c>
      <c r="N29" s="218"/>
      <c r="O29" s="218">
        <v>3830042</v>
      </c>
      <c r="P29" s="218">
        <v>407016</v>
      </c>
      <c r="Q29" s="219">
        <f t="shared" si="0"/>
        <v>10.626933072796591</v>
      </c>
      <c r="R29" s="319"/>
      <c r="S29" s="319"/>
      <c r="V29" s="321"/>
    </row>
    <row r="30" spans="1:22" ht="16.5" customHeight="1">
      <c r="A30" s="3"/>
      <c r="B30" s="29"/>
      <c r="C30" s="29" t="s">
        <v>264</v>
      </c>
      <c r="D30" s="29"/>
      <c r="E30" s="29"/>
      <c r="F30" s="38">
        <v>171882</v>
      </c>
      <c r="G30" s="38">
        <v>173010</v>
      </c>
      <c r="H30" s="38">
        <v>191665</v>
      </c>
      <c r="I30" s="38">
        <v>202227</v>
      </c>
      <c r="J30" s="38">
        <v>217977</v>
      </c>
      <c r="K30" s="38">
        <v>236025</v>
      </c>
      <c r="L30" s="38">
        <v>243968</v>
      </c>
      <c r="M30" s="38">
        <v>254765</v>
      </c>
      <c r="N30" s="38"/>
      <c r="O30" s="38">
        <v>2623367</v>
      </c>
      <c r="P30" s="38">
        <v>268734</v>
      </c>
      <c r="Q30" s="167">
        <f t="shared" si="0"/>
        <v>10.243858369797287</v>
      </c>
      <c r="R30" s="26"/>
      <c r="S30" s="26"/>
      <c r="V30" s="163"/>
    </row>
    <row r="31" spans="1:22" s="223" customFormat="1" ht="16.5" customHeight="1">
      <c r="A31" s="221"/>
      <c r="B31" s="221"/>
      <c r="C31" s="221" t="s">
        <v>488</v>
      </c>
      <c r="D31" s="221"/>
      <c r="E31" s="221"/>
      <c r="F31" s="218">
        <v>459095</v>
      </c>
      <c r="G31" s="218">
        <v>463472</v>
      </c>
      <c r="H31" s="218">
        <v>591974</v>
      </c>
      <c r="I31" s="218">
        <v>509083</v>
      </c>
      <c r="J31" s="218">
        <v>443128</v>
      </c>
      <c r="K31" s="218">
        <v>546070</v>
      </c>
      <c r="L31" s="218">
        <v>389623</v>
      </c>
      <c r="M31" s="218">
        <v>396316</v>
      </c>
      <c r="N31" s="218"/>
      <c r="O31" s="218">
        <v>6202558</v>
      </c>
      <c r="P31" s="218">
        <v>400602</v>
      </c>
      <c r="Q31" s="219">
        <f t="shared" si="0"/>
        <v>6.458657863416997</v>
      </c>
      <c r="R31" s="319"/>
      <c r="S31" s="319"/>
      <c r="V31" s="321"/>
    </row>
    <row r="32" spans="1:17" s="21" customFormat="1" ht="20.25" customHeight="1">
      <c r="A32" s="3"/>
      <c r="B32" s="18"/>
      <c r="C32" s="18"/>
      <c r="D32" s="18"/>
      <c r="E32" s="18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4"/>
    </row>
    <row r="33" spans="1:17" s="21" customFormat="1" ht="15.75">
      <c r="A33" s="3"/>
      <c r="B33" s="3" t="s">
        <v>64</v>
      </c>
      <c r="C33" s="3"/>
      <c r="D33" s="3"/>
      <c r="E33" s="3"/>
      <c r="F33" s="205">
        <v>169986</v>
      </c>
      <c r="G33" s="213">
        <v>170518</v>
      </c>
      <c r="H33" s="213">
        <v>180855</v>
      </c>
      <c r="I33" s="213">
        <v>187248</v>
      </c>
      <c r="J33" s="213">
        <v>190703</v>
      </c>
      <c r="K33" s="213">
        <v>200873</v>
      </c>
      <c r="L33" s="206">
        <v>213351</v>
      </c>
      <c r="M33" s="206">
        <v>211104</v>
      </c>
      <c r="N33" s="214"/>
      <c r="O33" s="206">
        <v>1728753</v>
      </c>
      <c r="P33" s="206">
        <v>212606</v>
      </c>
      <c r="Q33" s="167">
        <f>P33/O33*100</f>
        <v>12.298228838937662</v>
      </c>
    </row>
    <row r="34" spans="1:17" s="21" customFormat="1" ht="12" customHeight="1">
      <c r="A34" s="3"/>
      <c r="B34" s="3"/>
      <c r="C34" s="3"/>
      <c r="D34" s="3"/>
      <c r="E34" s="3"/>
      <c r="F34" s="215"/>
      <c r="G34" s="215"/>
      <c r="H34" s="215"/>
      <c r="I34" s="215"/>
      <c r="J34" s="215"/>
      <c r="K34" s="213"/>
      <c r="L34" s="216"/>
      <c r="M34" s="216"/>
      <c r="N34" s="214"/>
      <c r="O34" s="216"/>
      <c r="P34" s="216"/>
      <c r="Q34" s="167"/>
    </row>
    <row r="35" spans="1:17" s="228" customFormat="1" ht="15.75">
      <c r="A35" s="221"/>
      <c r="B35" s="217"/>
      <c r="C35" s="217" t="s">
        <v>260</v>
      </c>
      <c r="D35" s="217"/>
      <c r="E35" s="221"/>
      <c r="F35" s="322">
        <v>12805</v>
      </c>
      <c r="G35" s="323">
        <v>13319</v>
      </c>
      <c r="H35" s="323">
        <v>13761</v>
      </c>
      <c r="I35" s="323">
        <v>14515</v>
      </c>
      <c r="J35" s="323">
        <v>15452</v>
      </c>
      <c r="K35" s="323">
        <v>21003</v>
      </c>
      <c r="L35" s="324">
        <v>23158</v>
      </c>
      <c r="M35" s="324">
        <v>23725</v>
      </c>
      <c r="N35" s="325"/>
      <c r="O35" s="324">
        <v>214548</v>
      </c>
      <c r="P35" s="324">
        <v>23910</v>
      </c>
      <c r="Q35" s="219">
        <f aca="true" t="shared" si="1" ref="Q35:Q40">P35/O35*100</f>
        <v>11.144359304211644</v>
      </c>
    </row>
    <row r="36" spans="1:17" s="21" customFormat="1" ht="19.5" customHeight="1">
      <c r="A36" s="3"/>
      <c r="B36" s="29"/>
      <c r="C36" s="29" t="s">
        <v>261</v>
      </c>
      <c r="D36" s="29"/>
      <c r="E36" s="3"/>
      <c r="F36" s="205">
        <v>62223</v>
      </c>
      <c r="G36" s="213">
        <v>63414</v>
      </c>
      <c r="H36" s="213">
        <v>64773</v>
      </c>
      <c r="I36" s="213">
        <v>65646</v>
      </c>
      <c r="J36" s="213">
        <v>66415</v>
      </c>
      <c r="K36" s="213">
        <v>66933</v>
      </c>
      <c r="L36" s="206">
        <v>67338</v>
      </c>
      <c r="M36" s="206">
        <v>67479</v>
      </c>
      <c r="N36" s="214"/>
      <c r="O36" s="206">
        <v>564822</v>
      </c>
      <c r="P36" s="206">
        <v>67567</v>
      </c>
      <c r="Q36" s="167">
        <f t="shared" si="1"/>
        <v>11.962529788145645</v>
      </c>
    </row>
    <row r="37" spans="1:17" s="228" customFormat="1" ht="19.5" customHeight="1">
      <c r="A37" s="221"/>
      <c r="B37" s="217"/>
      <c r="C37" s="217" t="s">
        <v>262</v>
      </c>
      <c r="D37" s="217"/>
      <c r="E37" s="221"/>
      <c r="F37" s="322">
        <v>37238</v>
      </c>
      <c r="G37" s="323">
        <v>38189</v>
      </c>
      <c r="H37" s="323">
        <v>39179</v>
      </c>
      <c r="I37" s="323">
        <v>40100</v>
      </c>
      <c r="J37" s="323">
        <v>41170</v>
      </c>
      <c r="K37" s="323">
        <v>42168</v>
      </c>
      <c r="L37" s="324">
        <v>42902</v>
      </c>
      <c r="M37" s="324">
        <f>29784+9038+4603+62</f>
        <v>43487</v>
      </c>
      <c r="N37" s="325"/>
      <c r="O37" s="324">
        <v>364723</v>
      </c>
      <c r="P37" s="324">
        <v>43653</v>
      </c>
      <c r="Q37" s="219">
        <f t="shared" si="1"/>
        <v>11.968809205890498</v>
      </c>
    </row>
    <row r="38" spans="1:17" s="21" customFormat="1" ht="19.5" customHeight="1">
      <c r="A38" s="3"/>
      <c r="B38" s="29"/>
      <c r="C38" s="29" t="s">
        <v>263</v>
      </c>
      <c r="D38" s="29"/>
      <c r="E38" s="3"/>
      <c r="F38" s="205">
        <v>22543</v>
      </c>
      <c r="G38" s="213">
        <v>23450</v>
      </c>
      <c r="H38" s="213">
        <v>25862</v>
      </c>
      <c r="I38" s="213">
        <v>27405</v>
      </c>
      <c r="J38" s="213">
        <v>28370</v>
      </c>
      <c r="K38" s="213">
        <v>29183</v>
      </c>
      <c r="L38" s="206">
        <v>31008</v>
      </c>
      <c r="M38" s="206">
        <v>32650</v>
      </c>
      <c r="N38" s="214"/>
      <c r="O38" s="206">
        <v>264079</v>
      </c>
      <c r="P38" s="206">
        <v>33382</v>
      </c>
      <c r="Q38" s="167">
        <f t="shared" si="1"/>
        <v>12.640914271865617</v>
      </c>
    </row>
    <row r="39" spans="1:17" s="228" customFormat="1" ht="19.5" customHeight="1">
      <c r="A39" s="221"/>
      <c r="B39" s="217"/>
      <c r="C39" s="217" t="s">
        <v>264</v>
      </c>
      <c r="D39" s="217"/>
      <c r="E39" s="221"/>
      <c r="F39" s="322">
        <v>19349</v>
      </c>
      <c r="G39" s="323">
        <v>19324</v>
      </c>
      <c r="H39" s="323">
        <v>21486</v>
      </c>
      <c r="I39" s="323">
        <v>23002</v>
      </c>
      <c r="J39" s="323">
        <v>23762</v>
      </c>
      <c r="K39" s="323">
        <v>25885</v>
      </c>
      <c r="L39" s="324">
        <v>27031</v>
      </c>
      <c r="M39" s="324">
        <v>26965</v>
      </c>
      <c r="N39" s="325"/>
      <c r="O39" s="324">
        <v>279886</v>
      </c>
      <c r="P39" s="324">
        <v>27884</v>
      </c>
      <c r="Q39" s="219">
        <f t="shared" si="1"/>
        <v>9.962627641253938</v>
      </c>
    </row>
    <row r="40" spans="1:17" s="21" customFormat="1" ht="19.5" customHeight="1">
      <c r="A40" s="3"/>
      <c r="B40" s="3"/>
      <c r="C40" s="3" t="s">
        <v>488</v>
      </c>
      <c r="D40" s="3"/>
      <c r="F40" s="205">
        <v>15828</v>
      </c>
      <c r="G40" s="213">
        <v>12822</v>
      </c>
      <c r="H40" s="213">
        <v>15794</v>
      </c>
      <c r="I40" s="213">
        <v>16580</v>
      </c>
      <c r="J40" s="213">
        <v>15534</v>
      </c>
      <c r="K40" s="213">
        <v>15701</v>
      </c>
      <c r="L40" s="206">
        <v>21914</v>
      </c>
      <c r="M40" s="206">
        <v>16798</v>
      </c>
      <c r="N40" s="214"/>
      <c r="O40" s="206">
        <v>40695</v>
      </c>
      <c r="P40" s="206">
        <v>16210</v>
      </c>
      <c r="Q40" s="167">
        <f t="shared" si="1"/>
        <v>39.83290330507433</v>
      </c>
    </row>
    <row r="41" spans="1:17" s="21" customFormat="1" ht="20.25" customHeight="1">
      <c r="A41" s="3"/>
      <c r="B41" s="18"/>
      <c r="C41" s="18"/>
      <c r="D41" s="18"/>
      <c r="E41" s="18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4"/>
    </row>
    <row r="42" spans="1:17" s="223" customFormat="1" ht="16.5" customHeight="1">
      <c r="A42" s="221"/>
      <c r="B42" s="221" t="s">
        <v>266</v>
      </c>
      <c r="C42" s="221"/>
      <c r="D42" s="221"/>
      <c r="E42" s="221"/>
      <c r="F42" s="218">
        <v>18117</v>
      </c>
      <c r="G42" s="218">
        <v>18664</v>
      </c>
      <c r="H42" s="218">
        <v>19041</v>
      </c>
      <c r="I42" s="218">
        <v>19538</v>
      </c>
      <c r="J42" s="218">
        <v>19875</v>
      </c>
      <c r="K42" s="218">
        <v>22411</v>
      </c>
      <c r="L42" s="218">
        <v>23155</v>
      </c>
      <c r="M42" s="218">
        <v>23396</v>
      </c>
      <c r="N42" s="218"/>
      <c r="O42" s="218">
        <v>244347</v>
      </c>
      <c r="P42" s="218">
        <v>23367</v>
      </c>
      <c r="Q42" s="219">
        <f>P42/O42*100</f>
        <v>9.563039447998134</v>
      </c>
    </row>
    <row r="43" spans="1:17" ht="11.25" customHeight="1">
      <c r="A43" s="3"/>
      <c r="B43" s="3"/>
      <c r="C43" s="3"/>
      <c r="D43" s="3"/>
      <c r="E43" s="3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67"/>
    </row>
    <row r="44" spans="1:17" ht="16.5" customHeight="1">
      <c r="A44" s="3"/>
      <c r="B44" s="29"/>
      <c r="C44" s="29" t="s">
        <v>260</v>
      </c>
      <c r="D44" s="29"/>
      <c r="E44" s="29"/>
      <c r="F44" s="38">
        <v>5119</v>
      </c>
      <c r="G44" s="38">
        <v>5294</v>
      </c>
      <c r="H44" s="38">
        <v>5261</v>
      </c>
      <c r="I44" s="38">
        <v>5381</v>
      </c>
      <c r="J44" s="38">
        <v>5634</v>
      </c>
      <c r="K44" s="38">
        <v>7974</v>
      </c>
      <c r="L44" s="38">
        <v>8269</v>
      </c>
      <c r="M44" s="38">
        <v>8365</v>
      </c>
      <c r="N44" s="38"/>
      <c r="O44" s="38">
        <v>88426</v>
      </c>
      <c r="P44" s="38">
        <v>8331</v>
      </c>
      <c r="Q44" s="167">
        <f aca="true" t="shared" si="2" ref="Q44:Q49">P44/O44*100</f>
        <v>9.421437133874653</v>
      </c>
    </row>
    <row r="45" spans="1:17" s="228" customFormat="1" ht="19.5" customHeight="1">
      <c r="A45" s="221"/>
      <c r="B45" s="217"/>
      <c r="C45" s="217" t="s">
        <v>261</v>
      </c>
      <c r="D45" s="217"/>
      <c r="E45" s="217"/>
      <c r="F45" s="218">
        <v>7053</v>
      </c>
      <c r="G45" s="218">
        <v>7168</v>
      </c>
      <c r="H45" s="218">
        <v>7245</v>
      </c>
      <c r="I45" s="218">
        <v>7327</v>
      </c>
      <c r="J45" s="218">
        <v>7424</v>
      </c>
      <c r="K45" s="218">
        <v>7506</v>
      </c>
      <c r="L45" s="218">
        <v>7579</v>
      </c>
      <c r="M45" s="218">
        <v>7615</v>
      </c>
      <c r="N45" s="218"/>
      <c r="O45" s="218">
        <v>98225</v>
      </c>
      <c r="P45" s="218">
        <v>7659</v>
      </c>
      <c r="Q45" s="219">
        <f t="shared" si="2"/>
        <v>7.79740391957241</v>
      </c>
    </row>
    <row r="46" spans="1:17" ht="20.25" customHeight="1">
      <c r="A46" s="3"/>
      <c r="B46" s="29"/>
      <c r="C46" s="29" t="s">
        <v>262</v>
      </c>
      <c r="D46" s="29"/>
      <c r="E46" s="29"/>
      <c r="F46" s="38">
        <v>2841</v>
      </c>
      <c r="G46" s="38">
        <v>2950</v>
      </c>
      <c r="H46" s="38">
        <v>3036</v>
      </c>
      <c r="I46" s="38">
        <v>3123</v>
      </c>
      <c r="J46" s="38">
        <v>3215</v>
      </c>
      <c r="K46" s="38">
        <v>3290</v>
      </c>
      <c r="L46" s="38">
        <v>3349</v>
      </c>
      <c r="M46" s="38">
        <f>1930+452+998+6</f>
        <v>3386</v>
      </c>
      <c r="N46" s="38"/>
      <c r="O46" s="38">
        <v>33697</v>
      </c>
      <c r="P46" s="38">
        <v>3423</v>
      </c>
      <c r="Q46" s="167">
        <f t="shared" si="2"/>
        <v>10.158174318188564</v>
      </c>
    </row>
    <row r="47" spans="1:17" s="223" customFormat="1" ht="19.5" customHeight="1">
      <c r="A47" s="221"/>
      <c r="B47" s="217"/>
      <c r="C47" s="217" t="s">
        <v>263</v>
      </c>
      <c r="D47" s="217"/>
      <c r="E47" s="217"/>
      <c r="F47" s="218">
        <v>891</v>
      </c>
      <c r="G47" s="218">
        <v>874</v>
      </c>
      <c r="H47" s="218">
        <v>1001</v>
      </c>
      <c r="I47" s="218">
        <v>1070</v>
      </c>
      <c r="J47" s="218">
        <v>1088</v>
      </c>
      <c r="K47" s="218">
        <v>1129</v>
      </c>
      <c r="L47" s="218">
        <v>1222</v>
      </c>
      <c r="M47" s="218">
        <v>1275</v>
      </c>
      <c r="N47" s="218"/>
      <c r="O47" s="218">
        <v>13493</v>
      </c>
      <c r="P47" s="218">
        <v>1303</v>
      </c>
      <c r="Q47" s="219">
        <f t="shared" si="2"/>
        <v>9.656859112132217</v>
      </c>
    </row>
    <row r="48" spans="1:17" ht="19.5" customHeight="1">
      <c r="A48" s="3"/>
      <c r="B48" s="29"/>
      <c r="C48" s="29" t="s">
        <v>264</v>
      </c>
      <c r="D48" s="29"/>
      <c r="E48" s="29"/>
      <c r="F48" s="38">
        <v>264</v>
      </c>
      <c r="G48" s="38">
        <v>266</v>
      </c>
      <c r="H48" s="38">
        <v>281</v>
      </c>
      <c r="I48" s="38">
        <v>306</v>
      </c>
      <c r="J48" s="38">
        <v>342</v>
      </c>
      <c r="K48" s="38">
        <v>363</v>
      </c>
      <c r="L48" s="38">
        <v>364</v>
      </c>
      <c r="M48" s="38">
        <v>371</v>
      </c>
      <c r="N48" s="38"/>
      <c r="O48" s="38">
        <v>4123</v>
      </c>
      <c r="P48" s="38">
        <v>381</v>
      </c>
      <c r="Q48" s="167">
        <f t="shared" si="2"/>
        <v>9.240844045597866</v>
      </c>
    </row>
    <row r="49" spans="1:17" s="223" customFormat="1" ht="20.25" customHeight="1">
      <c r="A49" s="221"/>
      <c r="B49" s="217"/>
      <c r="C49" s="217" t="s">
        <v>501</v>
      </c>
      <c r="D49" s="217"/>
      <c r="E49" s="217"/>
      <c r="F49" s="218">
        <v>1949</v>
      </c>
      <c r="G49" s="218">
        <v>2112</v>
      </c>
      <c r="H49" s="218">
        <v>2217</v>
      </c>
      <c r="I49" s="218">
        <v>2331</v>
      </c>
      <c r="J49" s="218">
        <v>2172</v>
      </c>
      <c r="K49" s="218">
        <v>2149</v>
      </c>
      <c r="L49" s="218">
        <v>2372</v>
      </c>
      <c r="M49" s="218">
        <v>2384</v>
      </c>
      <c r="N49" s="218"/>
      <c r="O49" s="218">
        <v>6383</v>
      </c>
      <c r="P49" s="218">
        <v>2270</v>
      </c>
      <c r="Q49" s="219">
        <f t="shared" si="2"/>
        <v>35.56321478928404</v>
      </c>
    </row>
    <row r="50" spans="1:17" ht="48" customHeight="1">
      <c r="A50" s="255" t="s">
        <v>202</v>
      </c>
      <c r="B50" s="310"/>
      <c r="C50" s="308"/>
      <c r="D50" s="308"/>
      <c r="E50" s="30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62"/>
    </row>
    <row r="51" spans="1:17" s="223" customFormat="1" ht="16.5" customHeight="1">
      <c r="A51" s="217"/>
      <c r="B51" s="217" t="s">
        <v>267</v>
      </c>
      <c r="C51" s="221"/>
      <c r="D51" s="221"/>
      <c r="E51" s="217"/>
      <c r="F51" s="218" t="s">
        <v>438</v>
      </c>
      <c r="G51" s="218">
        <v>2</v>
      </c>
      <c r="H51" s="327">
        <v>2</v>
      </c>
      <c r="I51" s="218">
        <v>2</v>
      </c>
      <c r="J51" s="218">
        <v>2</v>
      </c>
      <c r="K51" s="218">
        <v>2</v>
      </c>
      <c r="L51" s="218">
        <v>2</v>
      </c>
      <c r="M51" s="218">
        <v>2</v>
      </c>
      <c r="N51" s="218"/>
      <c r="O51" s="218">
        <v>1889</v>
      </c>
      <c r="P51" s="218">
        <v>2</v>
      </c>
      <c r="Q51" s="219">
        <f>P51/O51*100</f>
        <v>0.10587612493382743</v>
      </c>
    </row>
    <row r="52" spans="1:17" ht="6" customHeight="1">
      <c r="A52" s="29"/>
      <c r="B52" s="29"/>
      <c r="C52" s="3"/>
      <c r="D52" s="3"/>
      <c r="E52" s="29"/>
      <c r="F52" s="38"/>
      <c r="G52" s="38"/>
      <c r="H52" s="23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6" customFormat="1" ht="19.5" customHeight="1">
      <c r="A53" s="29"/>
      <c r="B53" s="29" t="s">
        <v>268</v>
      </c>
      <c r="C53" s="3"/>
      <c r="D53" s="3"/>
      <c r="E53" s="29"/>
      <c r="F53" s="38" t="s">
        <v>438</v>
      </c>
      <c r="G53" s="38">
        <v>15</v>
      </c>
      <c r="H53" s="23">
        <v>15</v>
      </c>
      <c r="I53" s="38">
        <v>18</v>
      </c>
      <c r="J53" s="38">
        <v>18</v>
      </c>
      <c r="K53" s="38">
        <v>18</v>
      </c>
      <c r="L53" s="38">
        <v>18</v>
      </c>
      <c r="M53" s="38">
        <v>18</v>
      </c>
      <c r="N53" s="38"/>
      <c r="O53" s="38" t="s">
        <v>439</v>
      </c>
      <c r="P53" s="38">
        <v>18</v>
      </c>
      <c r="Q53" s="167" t="s">
        <v>439</v>
      </c>
    </row>
    <row r="54" spans="1:17" ht="5.25" customHeight="1">
      <c r="A54" s="29"/>
      <c r="B54" s="29"/>
      <c r="C54" s="3"/>
      <c r="D54" s="3"/>
      <c r="E54" s="29"/>
      <c r="F54" s="38"/>
      <c r="G54" s="38"/>
      <c r="H54" s="23"/>
      <c r="I54" s="38"/>
      <c r="J54" s="38"/>
      <c r="K54" s="38"/>
      <c r="L54" s="38"/>
      <c r="M54" s="38"/>
      <c r="N54" s="38"/>
      <c r="O54" s="38"/>
      <c r="P54" s="38"/>
      <c r="Q54" s="32"/>
    </row>
    <row r="55" spans="1:17" s="223" customFormat="1" ht="17.25" customHeight="1">
      <c r="A55" s="217"/>
      <c r="B55" s="217" t="s">
        <v>65</v>
      </c>
      <c r="C55" s="221"/>
      <c r="D55" s="221"/>
      <c r="E55" s="217"/>
      <c r="F55" s="218">
        <v>106</v>
      </c>
      <c r="G55" s="218">
        <v>93</v>
      </c>
      <c r="H55" s="218">
        <v>95</v>
      </c>
      <c r="I55" s="218">
        <v>86</v>
      </c>
      <c r="J55" s="218">
        <v>86</v>
      </c>
      <c r="K55" s="218">
        <v>93</v>
      </c>
      <c r="L55" s="218">
        <v>99</v>
      </c>
      <c r="M55" s="218">
        <v>100</v>
      </c>
      <c r="N55" s="218"/>
      <c r="O55" s="218" t="s">
        <v>439</v>
      </c>
      <c r="P55" s="218">
        <v>100</v>
      </c>
      <c r="Q55" s="219" t="s">
        <v>439</v>
      </c>
    </row>
    <row r="56" spans="1:17" ht="6" customHeight="1">
      <c r="A56" s="29"/>
      <c r="B56" s="29"/>
      <c r="C56" s="3"/>
      <c r="D56" s="3"/>
      <c r="E56" s="29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78"/>
    </row>
    <row r="57" spans="1:17" s="6" customFormat="1" ht="16.5" customHeight="1">
      <c r="A57" s="29"/>
      <c r="B57" s="29" t="s">
        <v>269</v>
      </c>
      <c r="C57" s="3"/>
      <c r="D57" s="3"/>
      <c r="E57" s="29"/>
      <c r="F57" s="38">
        <v>570</v>
      </c>
      <c r="G57" s="38">
        <v>584</v>
      </c>
      <c r="H57" s="38">
        <v>589</v>
      </c>
      <c r="I57" s="38">
        <v>621</v>
      </c>
      <c r="J57" s="38">
        <v>644</v>
      </c>
      <c r="K57" s="38">
        <v>637</v>
      </c>
      <c r="L57" s="38">
        <v>662</v>
      </c>
      <c r="M57" s="38">
        <v>662</v>
      </c>
      <c r="N57" s="38"/>
      <c r="O57" s="38">
        <v>7273</v>
      </c>
      <c r="P57" s="38">
        <v>665</v>
      </c>
      <c r="Q57" s="167">
        <f>P57/O57*100</f>
        <v>9.143407122232915</v>
      </c>
    </row>
    <row r="58" spans="1:17" ht="6" customHeight="1">
      <c r="A58" s="29"/>
      <c r="B58" s="29"/>
      <c r="C58" s="3"/>
      <c r="D58" s="3"/>
      <c r="E58" s="29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67"/>
    </row>
    <row r="59" spans="1:17" s="223" customFormat="1" ht="16.5" customHeight="1">
      <c r="A59" s="217"/>
      <c r="B59" s="217" t="s">
        <v>270</v>
      </c>
      <c r="C59" s="221"/>
      <c r="D59" s="221"/>
      <c r="E59" s="217"/>
      <c r="F59" s="218">
        <v>27</v>
      </c>
      <c r="G59" s="218">
        <v>27</v>
      </c>
      <c r="H59" s="218">
        <v>26</v>
      </c>
      <c r="I59" s="218">
        <v>27</v>
      </c>
      <c r="J59" s="218">
        <v>27</v>
      </c>
      <c r="K59" s="218">
        <v>27</v>
      </c>
      <c r="L59" s="218">
        <v>27</v>
      </c>
      <c r="M59" s="218">
        <v>27</v>
      </c>
      <c r="N59" s="218"/>
      <c r="O59" s="218">
        <v>993</v>
      </c>
      <c r="P59" s="218">
        <v>27</v>
      </c>
      <c r="Q59" s="219">
        <f>P59/O59*100</f>
        <v>2.719033232628399</v>
      </c>
    </row>
    <row r="60" spans="1:17" s="6" customFormat="1" ht="48" customHeight="1">
      <c r="A60" s="255" t="s">
        <v>203</v>
      </c>
      <c r="B60" s="310"/>
      <c r="C60" s="308"/>
      <c r="D60" s="308"/>
      <c r="E60" s="10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162"/>
    </row>
    <row r="61" spans="1:17" s="6" customFormat="1" ht="16.5" customHeight="1">
      <c r="A61" s="29"/>
      <c r="B61" s="29" t="s">
        <v>271</v>
      </c>
      <c r="C61" s="3"/>
      <c r="D61" s="3"/>
      <c r="E61" s="29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78"/>
    </row>
    <row r="62" spans="1:17" s="223" customFormat="1" ht="16.5" customHeight="1">
      <c r="A62" s="217"/>
      <c r="B62" s="217" t="s">
        <v>347</v>
      </c>
      <c r="C62" s="221"/>
      <c r="D62" s="221"/>
      <c r="E62" s="217"/>
      <c r="F62" s="328">
        <v>190220</v>
      </c>
      <c r="G62" s="328">
        <v>209480</v>
      </c>
      <c r="H62" s="328">
        <v>218666</v>
      </c>
      <c r="I62" s="328">
        <v>218326</v>
      </c>
      <c r="J62" s="328">
        <v>221431</v>
      </c>
      <c r="K62" s="328">
        <v>234274</v>
      </c>
      <c r="L62" s="328">
        <v>234934</v>
      </c>
      <c r="M62" s="218">
        <v>246808</v>
      </c>
      <c r="N62" s="328"/>
      <c r="O62" s="218">
        <v>1628228</v>
      </c>
      <c r="P62" s="218">
        <v>256963</v>
      </c>
      <c r="Q62" s="219">
        <f>P62/O62*100</f>
        <v>15.781757837354474</v>
      </c>
    </row>
    <row r="63" spans="1:17" ht="7.5" customHeight="1">
      <c r="A63" s="29"/>
      <c r="B63" s="29"/>
      <c r="C63" s="3"/>
      <c r="D63" s="3"/>
      <c r="E63" s="29"/>
      <c r="F63" s="57"/>
      <c r="G63" s="57"/>
      <c r="H63" s="57"/>
      <c r="I63" s="57"/>
      <c r="J63" s="57"/>
      <c r="K63" s="57"/>
      <c r="L63" s="57"/>
      <c r="M63" s="38"/>
      <c r="N63" s="57"/>
      <c r="O63" s="38"/>
      <c r="P63" s="38"/>
      <c r="Q63" s="167"/>
    </row>
    <row r="64" spans="1:17" s="6" customFormat="1" ht="16.5" customHeight="1">
      <c r="A64" s="3"/>
      <c r="B64" s="3"/>
      <c r="C64" s="3" t="s">
        <v>280</v>
      </c>
      <c r="D64" s="3"/>
      <c r="E64" s="29"/>
      <c r="F64" s="38">
        <v>71227</v>
      </c>
      <c r="G64" s="38">
        <v>81209</v>
      </c>
      <c r="H64" s="38">
        <v>82934</v>
      </c>
      <c r="I64" s="38">
        <v>80183</v>
      </c>
      <c r="J64" s="38">
        <v>73809</v>
      </c>
      <c r="K64" s="38">
        <v>77347</v>
      </c>
      <c r="L64" s="38">
        <v>78896</v>
      </c>
      <c r="M64" s="38">
        <f>1317+9431+30130+42504+74</f>
        <v>83456</v>
      </c>
      <c r="N64" s="38"/>
      <c r="O64" s="38">
        <v>656305</v>
      </c>
      <c r="P64" s="38">
        <v>95181</v>
      </c>
      <c r="Q64" s="167">
        <f>P64/O64*100</f>
        <v>14.502555976261036</v>
      </c>
    </row>
    <row r="65" spans="1:17" s="223" customFormat="1" ht="19.5" customHeight="1">
      <c r="A65" s="221"/>
      <c r="B65" s="221"/>
      <c r="C65" s="221" t="s">
        <v>170</v>
      </c>
      <c r="D65" s="221"/>
      <c r="E65" s="217"/>
      <c r="F65" s="218">
        <v>6000</v>
      </c>
      <c r="G65" s="218">
        <v>6044</v>
      </c>
      <c r="H65" s="218">
        <v>6041</v>
      </c>
      <c r="I65" s="218">
        <v>6000</v>
      </c>
      <c r="J65" s="218">
        <v>5815</v>
      </c>
      <c r="K65" s="218">
        <v>5115</v>
      </c>
      <c r="L65" s="218">
        <v>2384</v>
      </c>
      <c r="M65" s="218">
        <f>1127+1387</f>
        <v>2514</v>
      </c>
      <c r="N65" s="218"/>
      <c r="O65" s="218">
        <v>27917</v>
      </c>
      <c r="P65" s="218">
        <v>2762</v>
      </c>
      <c r="Q65" s="219">
        <f>P65/O65*100</f>
        <v>9.89361321058853</v>
      </c>
    </row>
    <row r="66" spans="1:17" s="6" customFormat="1" ht="19.5" customHeight="1">
      <c r="A66" s="3"/>
      <c r="B66" s="3"/>
      <c r="C66" s="3" t="s">
        <v>281</v>
      </c>
      <c r="D66" s="3"/>
      <c r="E66" s="29"/>
      <c r="F66" s="38">
        <v>40343</v>
      </c>
      <c r="G66" s="38">
        <v>42350</v>
      </c>
      <c r="H66" s="38">
        <v>43306</v>
      </c>
      <c r="I66" s="38">
        <v>44945</v>
      </c>
      <c r="J66" s="38">
        <v>47204</v>
      </c>
      <c r="K66" s="38">
        <v>50650</v>
      </c>
      <c r="L66" s="38">
        <v>53248</v>
      </c>
      <c r="M66" s="38">
        <f>42596+15893</f>
        <v>58489</v>
      </c>
      <c r="N66" s="38"/>
      <c r="O66" s="38">
        <v>251143</v>
      </c>
      <c r="P66" s="38">
        <v>53505</v>
      </c>
      <c r="Q66" s="167">
        <f>P66/O66*100</f>
        <v>21.30459538987748</v>
      </c>
    </row>
    <row r="67" spans="1:17" s="223" customFormat="1" ht="19.5" customHeight="1">
      <c r="A67" s="221"/>
      <c r="B67" s="221"/>
      <c r="C67" s="221" t="s">
        <v>171</v>
      </c>
      <c r="D67" s="221"/>
      <c r="E67" s="217"/>
      <c r="F67" s="218">
        <v>11533</v>
      </c>
      <c r="G67" s="218">
        <v>13087</v>
      </c>
      <c r="H67" s="218">
        <v>14448</v>
      </c>
      <c r="I67" s="218">
        <v>15223</v>
      </c>
      <c r="J67" s="218">
        <v>15521</v>
      </c>
      <c r="K67" s="218">
        <v>16185</v>
      </c>
      <c r="L67" s="218">
        <v>18117</v>
      </c>
      <c r="M67" s="218">
        <f>6162+13209</f>
        <v>19371</v>
      </c>
      <c r="N67" s="218"/>
      <c r="O67" s="218">
        <v>154354</v>
      </c>
      <c r="P67" s="218">
        <v>18930</v>
      </c>
      <c r="Q67" s="219">
        <f>P67/O67*100</f>
        <v>12.264016481594258</v>
      </c>
    </row>
    <row r="68" spans="1:17" s="6" customFormat="1" ht="19.5" customHeight="1">
      <c r="A68" s="3"/>
      <c r="B68" s="3"/>
      <c r="C68" s="3" t="s">
        <v>66</v>
      </c>
      <c r="D68" s="3"/>
      <c r="E68" s="3"/>
      <c r="F68" s="38">
        <v>61117</v>
      </c>
      <c r="G68" s="38">
        <v>66790</v>
      </c>
      <c r="H68" s="38">
        <v>71937</v>
      </c>
      <c r="I68" s="38">
        <v>71975</v>
      </c>
      <c r="J68" s="38">
        <v>79082</v>
      </c>
      <c r="K68" s="38">
        <v>84977</v>
      </c>
      <c r="L68" s="38">
        <v>82289</v>
      </c>
      <c r="M68" s="38">
        <f>76967+52+2859+501+2599</f>
        <v>82978</v>
      </c>
      <c r="N68" s="38"/>
      <c r="O68" s="38">
        <v>538509</v>
      </c>
      <c r="P68" s="38">
        <v>86585</v>
      </c>
      <c r="Q68" s="167">
        <f>P68/O68*100</f>
        <v>16.078654210050342</v>
      </c>
    </row>
    <row r="69" spans="1:17" ht="10.5" customHeight="1">
      <c r="A69" s="3"/>
      <c r="B69" s="3"/>
      <c r="C69" s="3"/>
      <c r="D69" s="3"/>
      <c r="E69" s="3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78"/>
    </row>
    <row r="70" spans="1:17" s="223" customFormat="1" ht="16.5" customHeight="1">
      <c r="A70" s="217"/>
      <c r="B70" s="217" t="s">
        <v>272</v>
      </c>
      <c r="C70" s="221"/>
      <c r="D70" s="221"/>
      <c r="E70" s="217"/>
      <c r="F70" s="218">
        <v>32405</v>
      </c>
      <c r="G70" s="218">
        <v>31413</v>
      </c>
      <c r="H70" s="218">
        <v>28367</v>
      </c>
      <c r="I70" s="218">
        <v>34865</v>
      </c>
      <c r="J70" s="218">
        <v>40359</v>
      </c>
      <c r="K70" s="218">
        <v>39263</v>
      </c>
      <c r="L70" s="218">
        <v>36478</v>
      </c>
      <c r="M70" s="218">
        <v>41923</v>
      </c>
      <c r="N70" s="218"/>
      <c r="O70" s="218">
        <v>131471</v>
      </c>
      <c r="P70" s="218">
        <v>31672</v>
      </c>
      <c r="Q70" s="219">
        <f>P70/O70*100</f>
        <v>24.090483832936542</v>
      </c>
    </row>
    <row r="71" spans="1:17" ht="6" customHeight="1">
      <c r="A71" s="29"/>
      <c r="B71" s="29"/>
      <c r="C71" s="3"/>
      <c r="D71" s="3"/>
      <c r="E71" s="29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78"/>
    </row>
    <row r="72" spans="1:17" s="6" customFormat="1" ht="16.5" customHeight="1">
      <c r="A72" s="29"/>
      <c r="B72" s="29" t="s">
        <v>471</v>
      </c>
      <c r="C72" s="3"/>
      <c r="D72" s="3"/>
      <c r="E72" s="29"/>
      <c r="F72" s="38">
        <v>11536</v>
      </c>
      <c r="G72" s="38">
        <v>10293</v>
      </c>
      <c r="H72" s="38">
        <v>11299</v>
      </c>
      <c r="I72" s="38">
        <v>20547</v>
      </c>
      <c r="J72" s="38">
        <v>22239</v>
      </c>
      <c r="K72" s="38">
        <v>16548</v>
      </c>
      <c r="L72" s="38">
        <v>13688</v>
      </c>
      <c r="M72" s="38">
        <f>10702+715</f>
        <v>11417</v>
      </c>
      <c r="N72" s="38"/>
      <c r="O72" s="38" t="s">
        <v>439</v>
      </c>
      <c r="P72" s="38">
        <v>11643</v>
      </c>
      <c r="Q72" s="167" t="s">
        <v>439</v>
      </c>
    </row>
    <row r="73" spans="1:17" ht="6" customHeight="1">
      <c r="A73" s="29"/>
      <c r="B73" s="29"/>
      <c r="C73" s="3"/>
      <c r="D73" s="3"/>
      <c r="E73" s="29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223" customFormat="1" ht="16.5" customHeight="1">
      <c r="A74" s="217"/>
      <c r="B74" s="217" t="s">
        <v>273</v>
      </c>
      <c r="C74" s="221"/>
      <c r="D74" s="221"/>
      <c r="E74" s="217"/>
      <c r="F74" s="218">
        <v>4897</v>
      </c>
      <c r="G74" s="218">
        <v>5243</v>
      </c>
      <c r="H74" s="218">
        <v>4749</v>
      </c>
      <c r="I74" s="218">
        <v>5046</v>
      </c>
      <c r="J74" s="218">
        <v>5751</v>
      </c>
      <c r="K74" s="218">
        <v>5999</v>
      </c>
      <c r="L74" s="218">
        <v>5725</v>
      </c>
      <c r="M74" s="218">
        <v>6225</v>
      </c>
      <c r="N74" s="218"/>
      <c r="O74" s="218" t="s">
        <v>439</v>
      </c>
      <c r="P74" s="218">
        <v>6371</v>
      </c>
      <c r="Q74" s="219" t="s">
        <v>439</v>
      </c>
    </row>
    <row r="75" spans="1:17" ht="48" customHeight="1">
      <c r="A75" s="248" t="s">
        <v>206</v>
      </c>
      <c r="B75" s="310"/>
      <c r="C75" s="308"/>
      <c r="D75" s="308"/>
      <c r="E75" s="307"/>
      <c r="F75" s="56"/>
      <c r="G75" s="56"/>
      <c r="H75" s="56"/>
      <c r="I75" s="56"/>
      <c r="J75" s="56"/>
      <c r="K75" s="311"/>
      <c r="L75" s="311"/>
      <c r="M75" s="56"/>
      <c r="N75" s="311"/>
      <c r="O75" s="56"/>
      <c r="P75" s="56"/>
      <c r="Q75" s="162"/>
    </row>
    <row r="76" spans="1:17" s="223" customFormat="1" ht="16.5" customHeight="1">
      <c r="A76" s="217"/>
      <c r="B76" s="217" t="s">
        <v>67</v>
      </c>
      <c r="C76" s="221"/>
      <c r="D76" s="221"/>
      <c r="E76" s="217"/>
      <c r="F76" s="218">
        <v>5292100</v>
      </c>
      <c r="G76" s="218">
        <v>5377400</v>
      </c>
      <c r="H76" s="218">
        <v>5358200</v>
      </c>
      <c r="I76" s="218">
        <v>5663200</v>
      </c>
      <c r="J76" s="218">
        <v>5880200</v>
      </c>
      <c r="K76" s="218">
        <v>5796096</v>
      </c>
      <c r="L76" s="218">
        <v>6153272</v>
      </c>
      <c r="M76" s="218">
        <v>6064184</v>
      </c>
      <c r="N76" s="218"/>
      <c r="O76" s="218">
        <v>45178213</v>
      </c>
      <c r="P76" s="218">
        <v>6153446</v>
      </c>
      <c r="Q76" s="219">
        <f>P76/O76*100</f>
        <v>13.620383789859064</v>
      </c>
    </row>
    <row r="77" spans="1:17" ht="6.75" customHeight="1">
      <c r="A77" s="29"/>
      <c r="B77" s="29"/>
      <c r="C77" s="3"/>
      <c r="D77" s="3"/>
      <c r="E77" s="29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167"/>
    </row>
    <row r="78" spans="1:17" s="330" customFormat="1" ht="16.5" customHeight="1">
      <c r="A78" s="386"/>
      <c r="B78" s="386" t="s">
        <v>274</v>
      </c>
      <c r="C78" s="350"/>
      <c r="D78" s="350"/>
      <c r="E78" s="386"/>
      <c r="F78" s="329">
        <v>1293989</v>
      </c>
      <c r="G78" s="329">
        <v>1314346</v>
      </c>
      <c r="H78" s="329">
        <v>1348188</v>
      </c>
      <c r="I78" s="329">
        <v>1344476</v>
      </c>
      <c r="J78" s="329">
        <v>1412998</v>
      </c>
      <c r="K78" s="329">
        <v>1492053</v>
      </c>
      <c r="L78" s="329">
        <v>1634342</v>
      </c>
      <c r="M78" s="329">
        <v>1768512</v>
      </c>
      <c r="N78" s="329"/>
      <c r="O78" s="38">
        <v>14178117</v>
      </c>
      <c r="P78" s="407">
        <v>1742247</v>
      </c>
      <c r="Q78" s="360">
        <f>P78/O78*100</f>
        <v>12.288282005290267</v>
      </c>
    </row>
    <row r="79" spans="1:17" ht="7.5" customHeight="1">
      <c r="A79" s="29"/>
      <c r="B79" s="29"/>
      <c r="C79" s="3"/>
      <c r="D79" s="3"/>
      <c r="E79" s="29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167"/>
    </row>
    <row r="80" spans="1:17" s="223" customFormat="1" ht="16.5" customHeight="1">
      <c r="A80" s="221"/>
      <c r="B80" s="221" t="s">
        <v>523</v>
      </c>
      <c r="C80" s="221"/>
      <c r="D80" s="221"/>
      <c r="E80" s="221"/>
      <c r="F80" s="218">
        <v>48647</v>
      </c>
      <c r="G80" s="218">
        <v>50992</v>
      </c>
      <c r="H80" s="218">
        <v>51890</v>
      </c>
      <c r="I80" s="218">
        <v>51993</v>
      </c>
      <c r="J80" s="218">
        <v>52614</v>
      </c>
      <c r="K80" s="218">
        <v>53582</v>
      </c>
      <c r="L80" s="218">
        <v>54738</v>
      </c>
      <c r="M80" s="218">
        <v>56004</v>
      </c>
      <c r="N80" s="218"/>
      <c r="O80" s="218">
        <v>832375</v>
      </c>
      <c r="P80" s="218">
        <v>56004</v>
      </c>
      <c r="Q80" s="219">
        <f>P80/O80*100</f>
        <v>6.728217450067578</v>
      </c>
    </row>
    <row r="81" spans="1:17" ht="20.25" customHeight="1">
      <c r="A81" s="3"/>
      <c r="B81" s="3"/>
      <c r="C81" s="3"/>
      <c r="D81" s="3"/>
      <c r="E81" s="3"/>
      <c r="F81" s="38"/>
      <c r="G81" s="38"/>
      <c r="H81" s="38"/>
      <c r="I81" s="38"/>
      <c r="J81" s="38"/>
      <c r="K81" s="38"/>
      <c r="L81" s="312"/>
      <c r="M81" s="312"/>
      <c r="N81" s="38"/>
      <c r="O81" s="312"/>
      <c r="P81" s="312"/>
      <c r="Q81" s="78"/>
    </row>
    <row r="82" spans="1:17" ht="16.5" customHeight="1">
      <c r="A82" s="3"/>
      <c r="B82" s="3" t="s">
        <v>275</v>
      </c>
      <c r="C82" s="3"/>
      <c r="D82" s="3"/>
      <c r="E82" s="3"/>
      <c r="F82" s="38"/>
      <c r="G82" s="38"/>
      <c r="H82" s="38"/>
      <c r="I82" s="38"/>
      <c r="J82" s="38"/>
      <c r="K82" s="38"/>
      <c r="L82" s="38"/>
      <c r="M82" s="38"/>
      <c r="N82" s="38"/>
      <c r="O82" s="53"/>
      <c r="P82" s="38"/>
      <c r="Q82" s="78"/>
    </row>
    <row r="83" spans="1:17" ht="9" customHeight="1">
      <c r="A83" s="3"/>
      <c r="B83" s="3"/>
      <c r="C83" s="3"/>
      <c r="D83" s="3"/>
      <c r="E83" s="3"/>
      <c r="F83" s="38"/>
      <c r="G83" s="38"/>
      <c r="H83" s="38"/>
      <c r="I83" s="38"/>
      <c r="J83" s="38"/>
      <c r="K83" s="38"/>
      <c r="L83" s="38"/>
      <c r="M83" s="38"/>
      <c r="N83" s="38"/>
      <c r="O83" s="53"/>
      <c r="P83" s="38"/>
      <c r="Q83" s="78"/>
    </row>
    <row r="84" spans="1:17" s="223" customFormat="1" ht="16.5" customHeight="1">
      <c r="A84" s="221"/>
      <c r="B84" s="221"/>
      <c r="C84" s="221" t="s">
        <v>524</v>
      </c>
      <c r="D84" s="221"/>
      <c r="E84" s="221"/>
      <c r="F84" s="218">
        <v>4048</v>
      </c>
      <c r="G84" s="218">
        <v>2539</v>
      </c>
      <c r="H84" s="218">
        <v>3014</v>
      </c>
      <c r="I84" s="218">
        <v>3472</v>
      </c>
      <c r="J84" s="218">
        <v>3111</v>
      </c>
      <c r="K84" s="218">
        <v>3272</v>
      </c>
      <c r="L84" s="218">
        <v>2883</v>
      </c>
      <c r="M84" s="218">
        <v>1285</v>
      </c>
      <c r="N84" s="218"/>
      <c r="O84" s="218">
        <v>10814</v>
      </c>
      <c r="P84" s="218">
        <v>3607</v>
      </c>
      <c r="Q84" s="219">
        <f>P84/O84*100</f>
        <v>33.354910301461075</v>
      </c>
    </row>
    <row r="85" spans="1:17" ht="20.25" customHeight="1">
      <c r="A85" s="3"/>
      <c r="B85" s="3"/>
      <c r="C85" s="3" t="s">
        <v>282</v>
      </c>
      <c r="D85" s="3"/>
      <c r="E85" s="3"/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/>
      <c r="O85" s="38">
        <v>21</v>
      </c>
      <c r="P85" s="38">
        <v>0</v>
      </c>
      <c r="Q85" s="167" t="s">
        <v>439</v>
      </c>
    </row>
    <row r="86" spans="1:17" ht="14.25" customHeight="1">
      <c r="A86" s="3"/>
      <c r="B86" s="3"/>
      <c r="C86" s="3"/>
      <c r="D86" s="3"/>
      <c r="E86" s="3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15.75">
      <c r="A87" s="44" t="s">
        <v>226</v>
      </c>
      <c r="B87" s="3"/>
      <c r="C87" s="3"/>
      <c r="D87" s="3"/>
      <c r="E87" s="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78"/>
    </row>
    <row r="88" ht="15.75">
      <c r="A88" s="44"/>
    </row>
    <row r="89" spans="1:17" ht="18.75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</row>
    <row r="91" ht="15.75">
      <c r="A91" s="44"/>
    </row>
    <row r="92" ht="15.75">
      <c r="A92" s="44"/>
    </row>
    <row r="93" ht="15.75">
      <c r="A93" s="44"/>
    </row>
    <row r="97" ht="15.75">
      <c r="A97" s="44"/>
    </row>
  </sheetData>
  <sheetProtection/>
  <mergeCells count="13">
    <mergeCell ref="P1:Q1"/>
    <mergeCell ref="A4:E5"/>
    <mergeCell ref="F4:F5"/>
    <mergeCell ref="G4:G5"/>
    <mergeCell ref="H4:H5"/>
    <mergeCell ref="I4:I5"/>
    <mergeCell ref="J4:J5"/>
    <mergeCell ref="K4:K5"/>
    <mergeCell ref="L4:L5"/>
    <mergeCell ref="M4:M5"/>
    <mergeCell ref="O4:Q4"/>
    <mergeCell ref="C11:E11"/>
    <mergeCell ref="A89:Q89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10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Q91"/>
  <sheetViews>
    <sheetView showGridLines="0" view="pageBreakPreview" zoomScale="60" zoomScaleNormal="65" zoomScalePageLayoutView="0" workbookViewId="0" topLeftCell="A1">
      <selection activeCell="E2" sqref="E2"/>
    </sheetView>
  </sheetViews>
  <sheetFormatPr defaultColWidth="9.77734375" defaultRowHeight="15.75"/>
  <cols>
    <col min="1" max="1" width="2.77734375" style="26" customWidth="1"/>
    <col min="2" max="4" width="2.77734375" style="25" customWidth="1"/>
    <col min="5" max="5" width="45.77734375" style="25" customWidth="1"/>
    <col min="6" max="6" width="12.88671875" style="26" customWidth="1"/>
    <col min="7" max="9" width="12.88671875" style="43" customWidth="1"/>
    <col min="10" max="13" width="12.88671875" style="21" customWidth="1"/>
    <col min="14" max="14" width="1.77734375" style="21" customWidth="1"/>
    <col min="15" max="16" width="14.3359375" style="43" customWidth="1"/>
    <col min="17" max="17" width="6.88671875" style="25" customWidth="1"/>
    <col min="18" max="16384" width="9.77734375" style="25" customWidth="1"/>
  </cols>
  <sheetData>
    <row r="1" spans="1:17" s="314" customFormat="1" ht="26.25">
      <c r="A1" s="25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1" t="s">
        <v>169</v>
      </c>
      <c r="Q1" s="471"/>
    </row>
    <row r="2" spans="1:17" s="314" customFormat="1" ht="21" customHeight="1">
      <c r="A2" s="253" t="s">
        <v>482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314" customFormat="1" ht="4.5" customHeight="1">
      <c r="A3" s="15"/>
      <c r="B3" s="315"/>
      <c r="C3" s="315"/>
      <c r="D3" s="315"/>
      <c r="E3" s="315"/>
      <c r="F3" s="316"/>
      <c r="G3" s="317"/>
      <c r="H3" s="317"/>
      <c r="I3" s="317"/>
      <c r="J3" s="255"/>
      <c r="K3" s="255"/>
      <c r="L3" s="255"/>
      <c r="M3" s="255"/>
      <c r="N3" s="255"/>
      <c r="O3" s="317"/>
      <c r="P3" s="317"/>
      <c r="Q3" s="315"/>
    </row>
    <row r="4" spans="1:17" s="314" customFormat="1" ht="24.75" customHeight="1">
      <c r="A4" s="472" t="s">
        <v>192</v>
      </c>
      <c r="B4" s="472"/>
      <c r="C4" s="472"/>
      <c r="D4" s="472"/>
      <c r="E4" s="472"/>
      <c r="F4" s="466">
        <v>2000</v>
      </c>
      <c r="G4" s="466">
        <v>2001</v>
      </c>
      <c r="H4" s="466">
        <v>2002</v>
      </c>
      <c r="I4" s="466">
        <v>2003</v>
      </c>
      <c r="J4" s="466">
        <v>2004</v>
      </c>
      <c r="K4" s="466">
        <v>2005</v>
      </c>
      <c r="L4" s="466">
        <v>2006</v>
      </c>
      <c r="M4" s="466">
        <v>2007</v>
      </c>
      <c r="N4" s="313"/>
      <c r="O4" s="468" t="s">
        <v>484</v>
      </c>
      <c r="P4" s="468"/>
      <c r="Q4" s="468"/>
    </row>
    <row r="5" spans="1:17" s="314" customFormat="1" ht="24.75" customHeight="1">
      <c r="A5" s="473"/>
      <c r="B5" s="473"/>
      <c r="C5" s="473"/>
      <c r="D5" s="473"/>
      <c r="E5" s="473"/>
      <c r="F5" s="474"/>
      <c r="G5" s="474"/>
      <c r="H5" s="474"/>
      <c r="I5" s="478"/>
      <c r="J5" s="478"/>
      <c r="K5" s="478"/>
      <c r="L5" s="478"/>
      <c r="M5" s="478"/>
      <c r="N5" s="334"/>
      <c r="O5" s="335" t="s">
        <v>193</v>
      </c>
      <c r="P5" s="335" t="s">
        <v>194</v>
      </c>
      <c r="Q5" s="335" t="s">
        <v>195</v>
      </c>
    </row>
    <row r="6" spans="1:17" s="21" customFormat="1" ht="18.75" customHeight="1">
      <c r="A6" s="3"/>
      <c r="B6" s="18"/>
      <c r="C6" s="18"/>
      <c r="D6" s="18"/>
      <c r="E6" s="18"/>
      <c r="F6" s="3"/>
      <c r="G6" s="4"/>
      <c r="H6" s="4"/>
      <c r="I6" s="19"/>
      <c r="J6" s="19"/>
      <c r="K6" s="19"/>
      <c r="L6" s="19"/>
      <c r="M6" s="19"/>
      <c r="N6" s="19"/>
      <c r="O6" s="4"/>
      <c r="P6" s="4"/>
      <c r="Q6" s="4"/>
    </row>
    <row r="7" spans="1:17" ht="16.5" customHeight="1">
      <c r="A7" s="3"/>
      <c r="B7" s="3" t="s">
        <v>72</v>
      </c>
      <c r="C7" s="3"/>
      <c r="D7" s="3"/>
      <c r="E7" s="3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78"/>
    </row>
    <row r="8" spans="1:17" ht="9" customHeight="1">
      <c r="A8" s="3"/>
      <c r="B8" s="3"/>
      <c r="C8" s="3"/>
      <c r="D8" s="3"/>
      <c r="E8" s="3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78"/>
    </row>
    <row r="9" spans="1:17" ht="16.5" customHeight="1">
      <c r="A9" s="3"/>
      <c r="B9" s="3"/>
      <c r="C9" s="3" t="s">
        <v>283</v>
      </c>
      <c r="D9" s="3"/>
      <c r="E9" s="3"/>
      <c r="F9" s="38">
        <v>98014</v>
      </c>
      <c r="G9" s="38">
        <v>119589</v>
      </c>
      <c r="H9" s="38">
        <v>146587</v>
      </c>
      <c r="I9" s="38">
        <v>151067</v>
      </c>
      <c r="J9" s="38">
        <v>190245</v>
      </c>
      <c r="K9" s="38">
        <v>158854</v>
      </c>
      <c r="L9" s="38">
        <v>182438</v>
      </c>
      <c r="M9" s="38">
        <v>192448</v>
      </c>
      <c r="N9" s="38"/>
      <c r="O9" s="38">
        <v>3244474</v>
      </c>
      <c r="P9" s="38">
        <v>233363</v>
      </c>
      <c r="Q9" s="167">
        <f>(P9/O9)*100</f>
        <v>7.192629683578911</v>
      </c>
    </row>
    <row r="10" spans="1:17" ht="20.25" customHeight="1">
      <c r="A10" s="221"/>
      <c r="B10" s="221"/>
      <c r="C10" s="221" t="s">
        <v>172</v>
      </c>
      <c r="D10" s="221"/>
      <c r="E10" s="221"/>
      <c r="F10" s="218">
        <v>54790</v>
      </c>
      <c r="G10" s="218">
        <v>54183</v>
      </c>
      <c r="H10" s="218">
        <v>66042</v>
      </c>
      <c r="I10" s="218">
        <v>61575</v>
      </c>
      <c r="J10" s="218">
        <v>66857</v>
      </c>
      <c r="K10" s="218">
        <v>58592</v>
      </c>
      <c r="L10" s="218">
        <v>57579</v>
      </c>
      <c r="M10" s="218">
        <v>62651</v>
      </c>
      <c r="N10" s="218"/>
      <c r="O10" s="218">
        <v>856278</v>
      </c>
      <c r="P10" s="218">
        <v>88693</v>
      </c>
      <c r="Q10" s="219">
        <f>(P10/O10)*100</f>
        <v>10.357967856233605</v>
      </c>
    </row>
    <row r="11" spans="1:17" s="21" customFormat="1" ht="19.5" customHeight="1">
      <c r="A11" s="3"/>
      <c r="B11" s="18"/>
      <c r="C11" s="18"/>
      <c r="D11" s="18"/>
      <c r="E11" s="18"/>
      <c r="F11" s="3"/>
      <c r="G11" s="4"/>
      <c r="H11" s="4"/>
      <c r="I11" s="19"/>
      <c r="J11" s="19"/>
      <c r="K11" s="19"/>
      <c r="L11" s="4"/>
      <c r="M11" s="4"/>
      <c r="N11" s="19"/>
      <c r="O11" s="4"/>
      <c r="P11" s="4"/>
      <c r="Q11" s="4"/>
    </row>
    <row r="12" spans="1:17" ht="16.5" customHeight="1">
      <c r="A12" s="3"/>
      <c r="B12" s="3" t="s">
        <v>276</v>
      </c>
      <c r="C12" s="3"/>
      <c r="D12" s="3"/>
      <c r="E12" s="3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78"/>
    </row>
    <row r="13" spans="1:17" ht="10.5" customHeight="1">
      <c r="A13" s="3"/>
      <c r="B13" s="3"/>
      <c r="C13" s="3"/>
      <c r="D13" s="3"/>
      <c r="E13" s="3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78"/>
    </row>
    <row r="14" spans="1:17" ht="15.75">
      <c r="A14" s="3"/>
      <c r="B14" s="3"/>
      <c r="C14" s="3" t="s">
        <v>58</v>
      </c>
      <c r="D14" s="3"/>
      <c r="E14" s="3"/>
      <c r="F14" s="38">
        <v>43723</v>
      </c>
      <c r="G14" s="38">
        <v>43801</v>
      </c>
      <c r="H14" s="38">
        <v>38283</v>
      </c>
      <c r="I14" s="38">
        <v>41032</v>
      </c>
      <c r="J14" s="38">
        <v>48094</v>
      </c>
      <c r="K14" s="38">
        <v>20440</v>
      </c>
      <c r="L14" s="38">
        <v>49527</v>
      </c>
      <c r="M14" s="38">
        <v>52989</v>
      </c>
      <c r="N14" s="38"/>
      <c r="O14" s="38">
        <v>187416</v>
      </c>
      <c r="P14" s="38">
        <v>54592</v>
      </c>
      <c r="Q14" s="167">
        <f>(P14/O14)*100</f>
        <v>29.128783028129934</v>
      </c>
    </row>
    <row r="15" spans="1:17" ht="20.25" customHeight="1">
      <c r="A15" s="3"/>
      <c r="B15" s="3"/>
      <c r="C15" s="3" t="s">
        <v>284</v>
      </c>
      <c r="D15" s="3"/>
      <c r="E15" s="3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167"/>
    </row>
    <row r="16" spans="1:17" ht="15.75">
      <c r="A16" s="221"/>
      <c r="B16" s="221"/>
      <c r="C16" s="221" t="s">
        <v>346</v>
      </c>
      <c r="D16" s="221"/>
      <c r="E16" s="221"/>
      <c r="F16" s="218">
        <v>27</v>
      </c>
      <c r="G16" s="218">
        <v>28</v>
      </c>
      <c r="H16" s="218">
        <v>28</v>
      </c>
      <c r="I16" s="218">
        <v>29</v>
      </c>
      <c r="J16" s="218">
        <v>30</v>
      </c>
      <c r="K16" s="218">
        <v>30</v>
      </c>
      <c r="L16" s="218">
        <v>31</v>
      </c>
      <c r="M16" s="218">
        <v>37</v>
      </c>
      <c r="N16" s="218"/>
      <c r="O16" s="218" t="s">
        <v>439</v>
      </c>
      <c r="P16" s="218">
        <v>37</v>
      </c>
      <c r="Q16" s="219" t="s">
        <v>439</v>
      </c>
    </row>
    <row r="17" spans="1:17" ht="15" customHeight="1">
      <c r="A17" s="338"/>
      <c r="B17" s="338"/>
      <c r="C17" s="338"/>
      <c r="D17" s="338"/>
      <c r="E17" s="338"/>
      <c r="F17" s="339"/>
      <c r="G17" s="339"/>
      <c r="H17" s="339"/>
      <c r="I17" s="339"/>
      <c r="J17" s="339"/>
      <c r="K17" s="339"/>
      <c r="L17" s="339"/>
      <c r="M17" s="339"/>
      <c r="N17" s="339"/>
      <c r="O17" s="340"/>
      <c r="P17" s="341"/>
      <c r="Q17" s="342"/>
    </row>
    <row r="18" spans="1:17" ht="6.75" customHeight="1">
      <c r="A18" s="3"/>
      <c r="B18" s="3"/>
      <c r="C18" s="3"/>
      <c r="D18" s="3"/>
      <c r="E18" s="3"/>
      <c r="F18" s="39"/>
      <c r="G18" s="39"/>
      <c r="H18" s="39"/>
      <c r="I18" s="39"/>
      <c r="J18" s="39"/>
      <c r="K18" s="39"/>
      <c r="L18" s="39"/>
      <c r="M18" s="39"/>
      <c r="N18" s="39"/>
      <c r="O18" s="336"/>
      <c r="P18" s="337"/>
      <c r="Q18" s="78"/>
    </row>
    <row r="19" spans="1:17" s="149" customFormat="1" ht="33.75" customHeight="1">
      <c r="A19" s="168" t="s">
        <v>177</v>
      </c>
      <c r="B19" s="475" t="s">
        <v>472</v>
      </c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475"/>
    </row>
    <row r="20" spans="1:17" s="149" customFormat="1" ht="18" customHeight="1">
      <c r="A20" s="168" t="s">
        <v>366</v>
      </c>
      <c r="B20" s="169" t="s">
        <v>502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1:17" s="149" customFormat="1" ht="16.5">
      <c r="A21" s="170" t="s">
        <v>367</v>
      </c>
      <c r="B21" s="476" t="s">
        <v>503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</row>
    <row r="22" spans="1:17" s="149" customFormat="1" ht="18" customHeight="1">
      <c r="A22" s="170" t="s">
        <v>368</v>
      </c>
      <c r="B22" s="171" t="s">
        <v>504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</row>
    <row r="23" spans="1:17" s="149" customFormat="1" ht="18" customHeight="1">
      <c r="A23" s="170" t="s">
        <v>200</v>
      </c>
      <c r="B23" s="171" t="s">
        <v>189</v>
      </c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</row>
    <row r="24" spans="1:17" s="149" customFormat="1" ht="18" customHeight="1">
      <c r="A24" s="168" t="s">
        <v>180</v>
      </c>
      <c r="B24" s="172" t="s">
        <v>68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s="149" customFormat="1" ht="18" customHeight="1">
      <c r="A25" s="168" t="s">
        <v>181</v>
      </c>
      <c r="B25" s="169" t="s">
        <v>69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1:17" s="149" customFormat="1" ht="18" customHeight="1">
      <c r="A26" s="173" t="s">
        <v>182</v>
      </c>
      <c r="B26" s="174" t="s">
        <v>505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s="149" customFormat="1" ht="18" customHeight="1">
      <c r="A27" s="168" t="s">
        <v>183</v>
      </c>
      <c r="B27" s="174" t="s">
        <v>70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</row>
    <row r="28" spans="1:17" s="149" customFormat="1" ht="18" customHeight="1">
      <c r="A28" s="168" t="s">
        <v>184</v>
      </c>
      <c r="B28" s="169" t="s">
        <v>71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1:17" s="149" customFormat="1" ht="16.5">
      <c r="A29" s="168" t="s">
        <v>343</v>
      </c>
      <c r="B29" s="476" t="s">
        <v>473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</row>
    <row r="30" spans="1:17" s="149" customFormat="1" ht="16.5">
      <c r="A30" s="174" t="s">
        <v>185</v>
      </c>
      <c r="B30" s="476" t="s">
        <v>534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</row>
    <row r="31" spans="1:17" s="149" customFormat="1" ht="16.5">
      <c r="A31" s="174" t="s">
        <v>186</v>
      </c>
      <c r="B31" s="476" t="s">
        <v>76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</row>
    <row r="32" spans="1:17" s="149" customFormat="1" ht="28.5" customHeight="1">
      <c r="A32" s="477" t="s">
        <v>474</v>
      </c>
      <c r="B32" s="477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</row>
    <row r="35" spans="2:17" ht="16.5">
      <c r="B35" s="476"/>
      <c r="C35" s="476"/>
      <c r="D35" s="476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</row>
    <row r="91" spans="1:17" ht="18.75">
      <c r="A91" s="463">
        <v>13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</row>
  </sheetData>
  <sheetProtection/>
  <mergeCells count="19">
    <mergeCell ref="P1:Q1"/>
    <mergeCell ref="A4:E5"/>
    <mergeCell ref="F4:F5"/>
    <mergeCell ref="G4:G5"/>
    <mergeCell ref="H4:H5"/>
    <mergeCell ref="I4:I5"/>
    <mergeCell ref="J4:J5"/>
    <mergeCell ref="K4:K5"/>
    <mergeCell ref="L4:L5"/>
    <mergeCell ref="M4:M5"/>
    <mergeCell ref="A91:Q91"/>
    <mergeCell ref="O4:Q4"/>
    <mergeCell ref="B19:Q19"/>
    <mergeCell ref="B21:Q21"/>
    <mergeCell ref="B29:Q29"/>
    <mergeCell ref="B30:Q30"/>
    <mergeCell ref="A32:Q32"/>
    <mergeCell ref="B35:Q35"/>
    <mergeCell ref="B31:Q31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11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Q110"/>
  <sheetViews>
    <sheetView showGridLines="0" view="pageBreakPreview" zoomScale="60" zoomScaleNormal="65" zoomScalePageLayoutView="0" workbookViewId="0" topLeftCell="A1">
      <selection activeCell="E2" sqref="E2"/>
    </sheetView>
  </sheetViews>
  <sheetFormatPr defaultColWidth="9.77734375" defaultRowHeight="15.75"/>
  <cols>
    <col min="1" max="2" width="2.77734375" style="7" customWidth="1"/>
    <col min="3" max="4" width="2.77734375" style="8" customWidth="1"/>
    <col min="5" max="5" width="45.77734375" style="8" customWidth="1"/>
    <col min="6" max="6" width="12.88671875" style="7" customWidth="1"/>
    <col min="7" max="7" width="12.10546875" style="9" customWidth="1"/>
    <col min="8" max="8" width="14.6640625" style="9" customWidth="1"/>
    <col min="9" max="9" width="12.88671875" style="9" customWidth="1"/>
    <col min="10" max="13" width="12.88671875" style="10" customWidth="1"/>
    <col min="14" max="14" width="1.77734375" style="9" customWidth="1"/>
    <col min="15" max="16" width="14.21484375" style="9" customWidth="1"/>
    <col min="17" max="17" width="7.5546875" style="11" customWidth="1"/>
    <col min="18" max="16384" width="9.77734375" style="8" customWidth="1"/>
  </cols>
  <sheetData>
    <row r="1" spans="1:17" ht="26.25">
      <c r="A1" s="253" t="s">
        <v>55</v>
      </c>
      <c r="B1" s="25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1" t="s">
        <v>173</v>
      </c>
      <c r="Q1" s="471"/>
    </row>
    <row r="2" spans="1:17" ht="21" customHeight="1">
      <c r="A2" s="253" t="s">
        <v>482</v>
      </c>
      <c r="B2" s="25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ht="15" customHeight="1">
      <c r="A3" s="15"/>
      <c r="B3" s="15"/>
      <c r="C3" s="6"/>
      <c r="D3" s="6"/>
      <c r="E3" s="6"/>
      <c r="F3" s="16"/>
      <c r="G3" s="17"/>
      <c r="H3" s="17"/>
      <c r="I3" s="17"/>
      <c r="J3" s="18"/>
      <c r="K3" s="18"/>
      <c r="L3" s="18"/>
      <c r="M3" s="18"/>
      <c r="N3" s="17"/>
      <c r="O3" s="17"/>
      <c r="P3" s="17"/>
      <c r="Q3" s="45"/>
    </row>
    <row r="4" spans="1:17" ht="24.75" customHeight="1">
      <c r="A4" s="472" t="s">
        <v>192</v>
      </c>
      <c r="B4" s="472"/>
      <c r="C4" s="472"/>
      <c r="D4" s="472"/>
      <c r="E4" s="472"/>
      <c r="F4" s="466">
        <v>2000</v>
      </c>
      <c r="G4" s="466">
        <v>2001</v>
      </c>
      <c r="H4" s="466">
        <v>2002</v>
      </c>
      <c r="I4" s="466">
        <v>2003</v>
      </c>
      <c r="J4" s="466">
        <v>2004</v>
      </c>
      <c r="K4" s="466">
        <v>2005</v>
      </c>
      <c r="L4" s="466">
        <v>2006</v>
      </c>
      <c r="M4" s="466">
        <v>2007</v>
      </c>
      <c r="N4" s="466"/>
      <c r="O4" s="468" t="s">
        <v>484</v>
      </c>
      <c r="P4" s="468"/>
      <c r="Q4" s="468"/>
    </row>
    <row r="5" spans="1:17" ht="24.75" customHeight="1">
      <c r="A5" s="473"/>
      <c r="B5" s="473"/>
      <c r="C5" s="473"/>
      <c r="D5" s="473"/>
      <c r="E5" s="473"/>
      <c r="F5" s="474"/>
      <c r="G5" s="474"/>
      <c r="H5" s="474"/>
      <c r="I5" s="467"/>
      <c r="J5" s="467"/>
      <c r="K5" s="467"/>
      <c r="L5" s="467"/>
      <c r="M5" s="467"/>
      <c r="N5" s="467"/>
      <c r="O5" s="257" t="s">
        <v>193</v>
      </c>
      <c r="P5" s="257" t="s">
        <v>194</v>
      </c>
      <c r="Q5" s="258" t="s">
        <v>195</v>
      </c>
    </row>
    <row r="6" spans="1:17" s="21" customFormat="1" ht="14.25" customHeight="1">
      <c r="A6" s="3"/>
      <c r="B6" s="3"/>
      <c r="C6" s="18"/>
      <c r="D6" s="18"/>
      <c r="E6" s="18"/>
      <c r="F6" s="3"/>
      <c r="G6" s="4"/>
      <c r="H6" s="4"/>
      <c r="I6" s="19"/>
      <c r="J6" s="19"/>
      <c r="K6" s="19"/>
      <c r="L6" s="4"/>
      <c r="M6" s="4"/>
      <c r="N6" s="4"/>
      <c r="O6" s="4"/>
      <c r="P6" s="4"/>
      <c r="Q6" s="20"/>
    </row>
    <row r="7" spans="1:17" s="25" customFormat="1" ht="35.25" customHeight="1">
      <c r="A7" s="248" t="s">
        <v>13</v>
      </c>
      <c r="B7" s="26"/>
      <c r="C7" s="3"/>
      <c r="D7" s="3"/>
      <c r="E7" s="18"/>
      <c r="F7" s="27"/>
      <c r="G7" s="24"/>
      <c r="H7" s="24"/>
      <c r="I7" s="24"/>
      <c r="J7" s="24"/>
      <c r="K7" s="28"/>
      <c r="L7" s="21"/>
      <c r="M7" s="21"/>
      <c r="N7" s="21"/>
      <c r="O7" s="21"/>
      <c r="P7" s="21"/>
      <c r="Q7" s="24"/>
    </row>
    <row r="8" spans="1:17" s="25" customFormat="1" ht="15.75">
      <c r="A8" s="29"/>
      <c r="B8" s="29" t="s">
        <v>412</v>
      </c>
      <c r="E8" s="3"/>
      <c r="F8" s="31"/>
      <c r="G8" s="31"/>
      <c r="H8" s="31"/>
      <c r="I8" s="31"/>
      <c r="J8" s="31"/>
      <c r="K8" s="31"/>
      <c r="L8" s="30"/>
      <c r="M8" s="30"/>
      <c r="N8" s="30"/>
      <c r="O8" s="30"/>
      <c r="P8" s="30"/>
      <c r="Q8" s="27"/>
    </row>
    <row r="9" spans="1:17" s="6" customFormat="1" ht="15.75">
      <c r="A9" s="29"/>
      <c r="B9" s="29" t="s">
        <v>348</v>
      </c>
      <c r="E9" s="3"/>
      <c r="F9" s="186">
        <v>554355.7654169291</v>
      </c>
      <c r="G9" s="186">
        <v>581794.6368803487</v>
      </c>
      <c r="H9" s="186">
        <v>603459.0219620896</v>
      </c>
      <c r="I9" s="186">
        <v>649958.8774732592</v>
      </c>
      <c r="J9" s="186">
        <v>736477.8967733543</v>
      </c>
      <c r="K9" s="186">
        <v>801256.411412621</v>
      </c>
      <c r="L9" s="186">
        <v>876085.8821357758</v>
      </c>
      <c r="M9" s="186">
        <v>1002564.7851113318</v>
      </c>
      <c r="N9" s="186"/>
      <c r="O9" s="186">
        <v>10920405.13447</v>
      </c>
      <c r="P9" s="186">
        <v>1124797.8881460042</v>
      </c>
      <c r="Q9" s="186">
        <f>(P9/O9)*100</f>
        <v>10.299964830019045</v>
      </c>
    </row>
    <row r="10" spans="1:17" s="25" customFormat="1" ht="6" customHeight="1">
      <c r="A10" s="29"/>
      <c r="B10" s="29"/>
      <c r="E10" s="3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7" s="25" customFormat="1" ht="15.75">
      <c r="A11" s="29"/>
      <c r="B11" s="29" t="s">
        <v>46</v>
      </c>
      <c r="E11" s="3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</row>
    <row r="12" spans="1:17" s="320" customFormat="1" ht="15.75">
      <c r="A12" s="349"/>
      <c r="B12" s="349" t="s">
        <v>348</v>
      </c>
      <c r="E12" s="318"/>
      <c r="F12" s="361">
        <v>503113.13300000003</v>
      </c>
      <c r="G12" s="361">
        <v>527733.846</v>
      </c>
      <c r="H12" s="361">
        <v>552573.6810000001</v>
      </c>
      <c r="I12" s="361">
        <v>589024.686</v>
      </c>
      <c r="J12" s="361">
        <v>659942.957</v>
      </c>
      <c r="K12" s="361">
        <v>719276.4310000001</v>
      </c>
      <c r="L12" s="361">
        <v>793852.488</v>
      </c>
      <c r="M12" s="361">
        <v>908459.507425739</v>
      </c>
      <c r="N12" s="361"/>
      <c r="O12" s="361">
        <v>9700349.173333574</v>
      </c>
      <c r="P12" s="361">
        <v>1019219.2570429838</v>
      </c>
      <c r="Q12" s="361">
        <f>(P12/O12)*100</f>
        <v>10.507036796622074</v>
      </c>
    </row>
    <row r="13" spans="1:17" s="25" customFormat="1" ht="38.25" customHeight="1">
      <c r="A13" s="248" t="s">
        <v>14</v>
      </c>
      <c r="B13" s="26"/>
      <c r="C13" s="29"/>
      <c r="D13" s="29"/>
      <c r="E13" s="3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1:17" s="25" customFormat="1" ht="16.5" customHeight="1">
      <c r="A14" s="3"/>
      <c r="B14" s="3" t="s">
        <v>277</v>
      </c>
      <c r="C14" s="3"/>
      <c r="D14" s="3"/>
      <c r="E14" s="33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</row>
    <row r="15" spans="1:17" s="25" customFormat="1" ht="15.75">
      <c r="A15" s="3"/>
      <c r="B15" s="3" t="s">
        <v>475</v>
      </c>
      <c r="C15" s="3"/>
      <c r="D15" s="3"/>
      <c r="E15" s="33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</row>
    <row r="16" spans="1:17" s="25" customFormat="1" ht="6" customHeight="1">
      <c r="A16" s="3"/>
      <c r="B16" s="3"/>
      <c r="C16" s="3"/>
      <c r="D16" s="3"/>
      <c r="E16" s="33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</row>
    <row r="17" spans="1:17" s="6" customFormat="1" ht="17.25" customHeight="1">
      <c r="A17" s="3"/>
      <c r="B17" s="3"/>
      <c r="C17" s="3" t="s">
        <v>285</v>
      </c>
      <c r="D17" s="3"/>
      <c r="E17" s="33"/>
      <c r="F17" s="186">
        <v>35.3</v>
      </c>
      <c r="G17" s="186">
        <v>38.1</v>
      </c>
      <c r="H17" s="186">
        <v>40.225</v>
      </c>
      <c r="I17" s="186">
        <v>41.98</v>
      </c>
      <c r="J17" s="186">
        <v>43.675</v>
      </c>
      <c r="K17" s="186">
        <v>45.425</v>
      </c>
      <c r="L17" s="186">
        <f>+(L18+L19)/2</f>
        <v>47.24</v>
      </c>
      <c r="M17" s="186">
        <v>49.085</v>
      </c>
      <c r="N17" s="189"/>
      <c r="O17" s="189">
        <v>50.84</v>
      </c>
      <c r="P17" s="186">
        <v>51.045</v>
      </c>
      <c r="Q17" s="189" t="s">
        <v>439</v>
      </c>
    </row>
    <row r="18" spans="1:17" s="320" customFormat="1" ht="18" customHeight="1">
      <c r="A18" s="318"/>
      <c r="B18" s="349"/>
      <c r="C18" s="349" t="s">
        <v>321</v>
      </c>
      <c r="D18" s="349"/>
      <c r="E18" s="362"/>
      <c r="F18" s="363">
        <v>32.7</v>
      </c>
      <c r="G18" s="363">
        <v>35.85</v>
      </c>
      <c r="H18" s="363">
        <v>38.3</v>
      </c>
      <c r="I18" s="363">
        <v>40.3</v>
      </c>
      <c r="J18" s="363">
        <v>42.11</v>
      </c>
      <c r="K18" s="363">
        <v>44.05</v>
      </c>
      <c r="L18" s="363">
        <v>45.81</v>
      </c>
      <c r="M18" s="363">
        <v>47.6</v>
      </c>
      <c r="N18" s="363"/>
      <c r="O18" s="363" t="s">
        <v>439</v>
      </c>
      <c r="P18" s="363">
        <v>49.5</v>
      </c>
      <c r="Q18" s="363" t="s">
        <v>439</v>
      </c>
    </row>
    <row r="19" spans="1:17" s="6" customFormat="1" ht="17.25" customHeight="1">
      <c r="A19" s="3"/>
      <c r="B19" s="29"/>
      <c r="C19" s="29" t="s">
        <v>286</v>
      </c>
      <c r="D19" s="29"/>
      <c r="E19" s="33"/>
      <c r="F19" s="189">
        <v>37.9</v>
      </c>
      <c r="G19" s="189">
        <v>40.35</v>
      </c>
      <c r="H19" s="189">
        <v>42.15</v>
      </c>
      <c r="I19" s="189">
        <v>43.65</v>
      </c>
      <c r="J19" s="189">
        <v>45.24</v>
      </c>
      <c r="K19" s="189">
        <v>46.8</v>
      </c>
      <c r="L19" s="189">
        <v>48.67</v>
      </c>
      <c r="M19" s="189">
        <v>50.57</v>
      </c>
      <c r="N19" s="189"/>
      <c r="O19" s="189" t="s">
        <v>439</v>
      </c>
      <c r="P19" s="189">
        <v>52.59</v>
      </c>
      <c r="Q19" s="189" t="s">
        <v>439</v>
      </c>
    </row>
    <row r="20" spans="1:17" s="25" customFormat="1" ht="42.75" customHeight="1">
      <c r="A20" s="248" t="s">
        <v>15</v>
      </c>
      <c r="B20" s="248"/>
      <c r="C20" s="3"/>
      <c r="D20" s="3"/>
      <c r="E20" s="18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</row>
    <row r="21" spans="1:17" s="25" customFormat="1" ht="16.5" customHeight="1">
      <c r="A21" s="29"/>
      <c r="B21" s="29" t="s">
        <v>22</v>
      </c>
      <c r="C21" s="29"/>
      <c r="D21" s="29"/>
      <c r="E21" s="29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1:17" s="320" customFormat="1" ht="15.75">
      <c r="A22" s="349"/>
      <c r="B22" s="349" t="s">
        <v>350</v>
      </c>
      <c r="C22" s="349"/>
      <c r="D22" s="349"/>
      <c r="E22" s="349"/>
      <c r="F22" s="361">
        <v>6175000</v>
      </c>
      <c r="G22" s="361">
        <v>8077559.9</v>
      </c>
      <c r="H22" s="361">
        <v>6404060.7</v>
      </c>
      <c r="I22" s="361">
        <v>11248878.6</v>
      </c>
      <c r="J22" s="361">
        <v>14071870.5</v>
      </c>
      <c r="K22" s="361">
        <v>15121092.9</v>
      </c>
      <c r="L22" s="361">
        <v>16668728.5</v>
      </c>
      <c r="M22" s="361">
        <v>16897179.2</v>
      </c>
      <c r="N22" s="361"/>
      <c r="O22" s="361">
        <v>387402563</v>
      </c>
      <c r="P22" s="361">
        <v>22251102.8</v>
      </c>
      <c r="Q22" s="361">
        <f>(P22/O22)*100</f>
        <v>5.743664323666335</v>
      </c>
    </row>
    <row r="23" spans="1:17" s="25" customFormat="1" ht="6" customHeight="1">
      <c r="A23" s="29"/>
      <c r="B23" s="29"/>
      <c r="C23" s="29"/>
      <c r="D23" s="29"/>
      <c r="E23" s="29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1:17" s="25" customFormat="1" ht="15.75">
      <c r="A24" s="29"/>
      <c r="B24" s="3" t="s">
        <v>469</v>
      </c>
      <c r="C24" s="37"/>
      <c r="D24" s="37"/>
      <c r="E24" s="3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6" customFormat="1" ht="15.75">
      <c r="A25" s="29"/>
      <c r="B25" s="29" t="s">
        <v>350</v>
      </c>
      <c r="E25" s="29"/>
      <c r="F25" s="186">
        <v>6106205</v>
      </c>
      <c r="G25" s="186">
        <v>8281617.51</v>
      </c>
      <c r="H25" s="186">
        <v>8968366.31</v>
      </c>
      <c r="I25" s="186">
        <v>9616386.21</v>
      </c>
      <c r="J25" s="186">
        <v>9197451.18888</v>
      </c>
      <c r="K25" s="186">
        <v>11595997.53027</v>
      </c>
      <c r="L25" s="186">
        <v>14447966.53857</v>
      </c>
      <c r="M25" s="186">
        <v>19327187.57293</v>
      </c>
      <c r="N25" s="186"/>
      <c r="O25" s="186" t="s">
        <v>439</v>
      </c>
      <c r="P25" s="186">
        <f>+P27+P28</f>
        <v>31516826.759999998</v>
      </c>
      <c r="Q25" s="186" t="s">
        <v>439</v>
      </c>
    </row>
    <row r="26" spans="1:17" s="25" customFormat="1" ht="6" customHeight="1">
      <c r="A26" s="29"/>
      <c r="B26" s="29"/>
      <c r="C26" s="29"/>
      <c r="D26" s="29"/>
      <c r="E26" s="29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</row>
    <row r="27" spans="1:17" s="320" customFormat="1" ht="17.25" customHeight="1">
      <c r="A27" s="349"/>
      <c r="B27" s="349"/>
      <c r="C27" s="349" t="s">
        <v>470</v>
      </c>
      <c r="D27" s="349"/>
      <c r="E27" s="349"/>
      <c r="F27" s="361">
        <v>2294383.1</v>
      </c>
      <c r="G27" s="361">
        <v>3611191.251</v>
      </c>
      <c r="H27" s="361">
        <v>3570136.3</v>
      </c>
      <c r="I27" s="361">
        <v>4124843</v>
      </c>
      <c r="J27" s="361">
        <v>3197650.7905900003</v>
      </c>
      <c r="K27" s="361">
        <v>4766567.95127</v>
      </c>
      <c r="L27" s="361">
        <v>7097214.132569999</v>
      </c>
      <c r="M27" s="361">
        <v>11194503.045820002</v>
      </c>
      <c r="N27" s="361"/>
      <c r="O27" s="361" t="s">
        <v>439</v>
      </c>
      <c r="P27" s="361">
        <v>21946820.22</v>
      </c>
      <c r="Q27" s="361" t="s">
        <v>439</v>
      </c>
    </row>
    <row r="28" spans="1:17" s="6" customFormat="1" ht="15.75">
      <c r="A28" s="3"/>
      <c r="B28" s="3"/>
      <c r="C28" s="3" t="s">
        <v>209</v>
      </c>
      <c r="D28" s="3"/>
      <c r="E28" s="3"/>
      <c r="F28" s="186">
        <v>3699285.9</v>
      </c>
      <c r="G28" s="186">
        <v>4548273.8</v>
      </c>
      <c r="H28" s="186">
        <v>5214931.4</v>
      </c>
      <c r="I28" s="186">
        <v>5390250.7328</v>
      </c>
      <c r="J28" s="186">
        <v>5837542.857</v>
      </c>
      <c r="K28" s="186">
        <v>6675335.815</v>
      </c>
      <c r="L28" s="186">
        <v>7194900.797</v>
      </c>
      <c r="M28" s="186">
        <v>7901945.68939</v>
      </c>
      <c r="N28" s="186"/>
      <c r="O28" s="186" t="s">
        <v>439</v>
      </c>
      <c r="P28" s="186">
        <v>9570006.54</v>
      </c>
      <c r="Q28" s="186" t="s">
        <v>439</v>
      </c>
    </row>
    <row r="29" spans="1:17" s="320" customFormat="1" ht="17.25" customHeight="1">
      <c r="A29" s="318"/>
      <c r="B29" s="318"/>
      <c r="C29" s="318" t="s">
        <v>221</v>
      </c>
      <c r="D29" s="318"/>
      <c r="E29" s="318"/>
      <c r="F29" s="361">
        <v>112536</v>
      </c>
      <c r="G29" s="361">
        <v>122152.462</v>
      </c>
      <c r="H29" s="361">
        <v>183298.61157</v>
      </c>
      <c r="I29" s="361">
        <v>101292.4801</v>
      </c>
      <c r="J29" s="361">
        <v>162257.54129</v>
      </c>
      <c r="K29" s="361">
        <v>154093.764</v>
      </c>
      <c r="L29" s="361">
        <v>155851.609</v>
      </c>
      <c r="M29" s="361">
        <v>230738.83772</v>
      </c>
      <c r="N29" s="361"/>
      <c r="O29" s="361" t="s">
        <v>439</v>
      </c>
      <c r="P29" s="409">
        <v>0</v>
      </c>
      <c r="Q29" s="361" t="s">
        <v>439</v>
      </c>
    </row>
    <row r="30" spans="1:17" s="25" customFormat="1" ht="24" customHeight="1">
      <c r="A30" s="3"/>
      <c r="B30" s="3"/>
      <c r="C30" s="29"/>
      <c r="D30" s="29"/>
      <c r="E30" s="3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</row>
    <row r="31" spans="1:17" s="25" customFormat="1" ht="16.5" customHeight="1">
      <c r="A31" s="29"/>
      <c r="B31" s="29" t="s">
        <v>485</v>
      </c>
      <c r="E31" s="3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1:17" s="6" customFormat="1" ht="15.75">
      <c r="A32" s="29"/>
      <c r="B32" s="29" t="s">
        <v>350</v>
      </c>
      <c r="E32" s="3"/>
      <c r="F32" s="186">
        <v>46080224.5</v>
      </c>
      <c r="G32" s="186">
        <v>54699711.1</v>
      </c>
      <c r="H32" s="186">
        <v>61981601.5</v>
      </c>
      <c r="I32" s="186">
        <v>67773289.2</v>
      </c>
      <c r="J32" s="186">
        <v>80392337.1</v>
      </c>
      <c r="K32" s="186">
        <v>88875741.6</v>
      </c>
      <c r="L32" s="186">
        <v>104683299.8</v>
      </c>
      <c r="M32" s="186">
        <v>116530235.4</v>
      </c>
      <c r="N32" s="186"/>
      <c r="O32" s="186">
        <f>+O34+O35</f>
        <v>2857148900.4</v>
      </c>
      <c r="P32" s="186">
        <v>147992564.2</v>
      </c>
      <c r="Q32" s="186">
        <f>(P32/O32)*100</f>
        <v>5.179728791148444</v>
      </c>
    </row>
    <row r="33" spans="1:17" s="25" customFormat="1" ht="6" customHeight="1">
      <c r="A33" s="29"/>
      <c r="B33" s="29"/>
      <c r="C33" s="29"/>
      <c r="D33" s="29"/>
      <c r="E33" s="3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</row>
    <row r="34" spans="1:17" s="320" customFormat="1" ht="17.25" customHeight="1">
      <c r="A34" s="318"/>
      <c r="B34" s="318"/>
      <c r="C34" s="349" t="s">
        <v>287</v>
      </c>
      <c r="D34" s="349"/>
      <c r="E34" s="318"/>
      <c r="F34" s="361">
        <v>46080224.5</v>
      </c>
      <c r="G34" s="361">
        <v>52421578.7</v>
      </c>
      <c r="H34" s="361">
        <v>57394635</v>
      </c>
      <c r="I34" s="361">
        <v>66366604.2</v>
      </c>
      <c r="J34" s="361">
        <v>77924541.5</v>
      </c>
      <c r="K34" s="361">
        <v>83875826.5</v>
      </c>
      <c r="L34" s="361">
        <v>98762043.7</v>
      </c>
      <c r="M34" s="361">
        <v>111743767</v>
      </c>
      <c r="N34" s="361"/>
      <c r="O34" s="361">
        <v>2049235073</v>
      </c>
      <c r="P34" s="361">
        <v>142070927.1</v>
      </c>
      <c r="Q34" s="361">
        <f>(P34/O34)*100</f>
        <v>6.932876026370841</v>
      </c>
    </row>
    <row r="35" spans="1:17" s="6" customFormat="1" ht="20.25" customHeight="1">
      <c r="A35" s="29"/>
      <c r="B35" s="29"/>
      <c r="C35" s="29" t="s">
        <v>288</v>
      </c>
      <c r="D35" s="29"/>
      <c r="E35" s="29"/>
      <c r="F35" s="186" t="s">
        <v>438</v>
      </c>
      <c r="G35" s="186">
        <v>2278132.4</v>
      </c>
      <c r="H35" s="186">
        <v>4586966.5</v>
      </c>
      <c r="I35" s="186">
        <v>1406685</v>
      </c>
      <c r="J35" s="186">
        <v>2467795.6</v>
      </c>
      <c r="K35" s="186">
        <v>4999915.1</v>
      </c>
      <c r="L35" s="186">
        <v>5921256.1</v>
      </c>
      <c r="M35" s="186">
        <v>4786468.4</v>
      </c>
      <c r="N35" s="186"/>
      <c r="O35" s="186">
        <v>807913827.4</v>
      </c>
      <c r="P35" s="186">
        <v>4515064.4</v>
      </c>
      <c r="Q35" s="186">
        <f>(P35/O35)*100</f>
        <v>0.5588547004487128</v>
      </c>
    </row>
    <row r="36" spans="1:17" s="25" customFormat="1" ht="24" customHeight="1">
      <c r="A36" s="3"/>
      <c r="B36" s="3"/>
      <c r="C36" s="29"/>
      <c r="D36" s="29"/>
      <c r="E36" s="29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</row>
    <row r="37" spans="1:17" s="25" customFormat="1" ht="16.5" customHeight="1">
      <c r="A37" s="3"/>
      <c r="B37" s="3" t="s">
        <v>486</v>
      </c>
      <c r="E37" s="29"/>
      <c r="F37" s="186"/>
      <c r="G37" s="186"/>
      <c r="H37" s="186"/>
      <c r="I37" s="189"/>
      <c r="J37" s="189"/>
      <c r="K37" s="189"/>
      <c r="L37" s="189"/>
      <c r="M37" s="189"/>
      <c r="N37" s="189"/>
      <c r="O37" s="189"/>
      <c r="P37" s="189"/>
      <c r="Q37" s="186"/>
    </row>
    <row r="38" spans="1:17" s="320" customFormat="1" ht="15.75">
      <c r="A38" s="318"/>
      <c r="B38" s="349" t="s">
        <v>350</v>
      </c>
      <c r="E38" s="349"/>
      <c r="F38" s="361">
        <v>46055559.2</v>
      </c>
      <c r="G38" s="361">
        <v>52311186.300000004</v>
      </c>
      <c r="H38" s="361">
        <v>59732997.800000004</v>
      </c>
      <c r="I38" s="363">
        <v>65822807.6</v>
      </c>
      <c r="J38" s="363">
        <v>77058312.7</v>
      </c>
      <c r="K38" s="363">
        <v>87301378.9</v>
      </c>
      <c r="L38" s="363">
        <v>102714657.3</v>
      </c>
      <c r="M38" s="363">
        <v>111400318.10000001</v>
      </c>
      <c r="N38" s="363"/>
      <c r="O38" s="363">
        <f>+O40+O41+O42+O43</f>
        <v>1208590700</v>
      </c>
      <c r="P38" s="363">
        <v>141459973.54999998</v>
      </c>
      <c r="Q38" s="361">
        <f>(P38/O38)*100</f>
        <v>11.704539307641534</v>
      </c>
    </row>
    <row r="39" spans="1:17" s="25" customFormat="1" ht="6" customHeight="1">
      <c r="A39" s="3"/>
      <c r="B39" s="29"/>
      <c r="E39" s="29"/>
      <c r="F39" s="186"/>
      <c r="G39" s="186"/>
      <c r="H39" s="186"/>
      <c r="I39" s="189"/>
      <c r="J39" s="189"/>
      <c r="K39" s="189"/>
      <c r="L39" s="189"/>
      <c r="M39" s="189"/>
      <c r="N39" s="189"/>
      <c r="O39" s="189"/>
      <c r="P39" s="189"/>
      <c r="Q39" s="186"/>
    </row>
    <row r="40" spans="1:17" s="6" customFormat="1" ht="17.25" customHeight="1">
      <c r="A40" s="3"/>
      <c r="B40" s="3"/>
      <c r="C40" s="3" t="s">
        <v>381</v>
      </c>
      <c r="D40" s="3"/>
      <c r="E40" s="3"/>
      <c r="F40" s="186">
        <v>365979.3</v>
      </c>
      <c r="G40" s="186">
        <v>458847.6</v>
      </c>
      <c r="H40" s="186">
        <v>519448.1</v>
      </c>
      <c r="I40" s="186">
        <v>572638.8</v>
      </c>
      <c r="J40" s="186">
        <v>634463.3</v>
      </c>
      <c r="K40" s="186">
        <v>803863.7</v>
      </c>
      <c r="L40" s="186">
        <v>873629.1</v>
      </c>
      <c r="M40" s="186">
        <v>946733.5</v>
      </c>
      <c r="N40" s="186"/>
      <c r="O40" s="186">
        <v>9318500</v>
      </c>
      <c r="P40" s="186">
        <v>1150950.7</v>
      </c>
      <c r="Q40" s="186">
        <f>(P40/O40)*100</f>
        <v>12.351244298975155</v>
      </c>
    </row>
    <row r="41" spans="1:17" s="320" customFormat="1" ht="20.25" customHeight="1">
      <c r="A41" s="318"/>
      <c r="B41" s="318"/>
      <c r="C41" s="349" t="s">
        <v>382</v>
      </c>
      <c r="D41" s="349"/>
      <c r="E41" s="318"/>
      <c r="F41" s="361">
        <v>452845.2</v>
      </c>
      <c r="G41" s="361">
        <v>554199.1</v>
      </c>
      <c r="H41" s="361">
        <v>679026.6</v>
      </c>
      <c r="I41" s="361">
        <v>802464.8</v>
      </c>
      <c r="J41" s="361">
        <v>950081.3</v>
      </c>
      <c r="K41" s="361">
        <v>1054945</v>
      </c>
      <c r="L41" s="361">
        <v>1247186</v>
      </c>
      <c r="M41" s="361">
        <v>1503611.5</v>
      </c>
      <c r="N41" s="361"/>
      <c r="O41" s="361">
        <v>29977800</v>
      </c>
      <c r="P41" s="361">
        <v>1817142.95</v>
      </c>
      <c r="Q41" s="361">
        <f>(P41/O41)*100</f>
        <v>6.061628771957915</v>
      </c>
    </row>
    <row r="42" spans="1:17" s="6" customFormat="1" ht="20.25" customHeight="1">
      <c r="A42" s="3"/>
      <c r="B42" s="3"/>
      <c r="C42" s="29" t="s">
        <v>487</v>
      </c>
      <c r="D42" s="29"/>
      <c r="E42" s="3"/>
      <c r="F42" s="189">
        <v>45236734.7</v>
      </c>
      <c r="G42" s="189">
        <v>51298139.6</v>
      </c>
      <c r="H42" s="189">
        <v>58534523.1</v>
      </c>
      <c r="I42" s="189">
        <v>64447704</v>
      </c>
      <c r="J42" s="189">
        <v>75473768.1</v>
      </c>
      <c r="K42" s="189">
        <v>85442570.2</v>
      </c>
      <c r="L42" s="189">
        <v>100593842.2</v>
      </c>
      <c r="M42" s="189">
        <v>108949973.10000001</v>
      </c>
      <c r="N42" s="186"/>
      <c r="O42" s="186">
        <v>739676000</v>
      </c>
      <c r="P42" s="189">
        <v>138491879.89999998</v>
      </c>
      <c r="Q42" s="186">
        <f>(P42/O42)*100</f>
        <v>18.72331668189856</v>
      </c>
    </row>
    <row r="43" spans="1:17" s="320" customFormat="1" ht="17.25" customHeight="1">
      <c r="A43" s="318"/>
      <c r="B43" s="318"/>
      <c r="C43" s="349" t="s">
        <v>488</v>
      </c>
      <c r="D43" s="349"/>
      <c r="E43" s="318"/>
      <c r="F43" s="363" t="s">
        <v>439</v>
      </c>
      <c r="G43" s="363" t="s">
        <v>439</v>
      </c>
      <c r="H43" s="363" t="s">
        <v>439</v>
      </c>
      <c r="I43" s="363" t="s">
        <v>439</v>
      </c>
      <c r="J43" s="363" t="s">
        <v>439</v>
      </c>
      <c r="K43" s="363" t="s">
        <v>439</v>
      </c>
      <c r="L43" s="363" t="s">
        <v>439</v>
      </c>
      <c r="M43" s="363" t="s">
        <v>439</v>
      </c>
      <c r="N43" s="361"/>
      <c r="O43" s="361">
        <v>429618400</v>
      </c>
      <c r="P43" s="363" t="s">
        <v>439</v>
      </c>
      <c r="Q43" s="363" t="s">
        <v>439</v>
      </c>
    </row>
    <row r="44" spans="1:17" s="25" customFormat="1" ht="24" customHeight="1">
      <c r="A44" s="3"/>
      <c r="B44" s="3"/>
      <c r="C44" s="3"/>
      <c r="D44" s="3"/>
      <c r="E44" s="3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1:17" s="25" customFormat="1" ht="16.5" customHeight="1">
      <c r="A45" s="3"/>
      <c r="B45" s="3" t="s">
        <v>279</v>
      </c>
      <c r="E45" s="3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</row>
    <row r="46" spans="1:17" s="25" customFormat="1" ht="15.75">
      <c r="A46" s="221"/>
      <c r="B46" s="217" t="s">
        <v>350</v>
      </c>
      <c r="C46" s="223"/>
      <c r="D46" s="223"/>
      <c r="E46" s="221"/>
      <c r="F46" s="226">
        <v>35602884.4</v>
      </c>
      <c r="G46" s="226">
        <v>40659648.8</v>
      </c>
      <c r="H46" s="226">
        <v>47310183.2</v>
      </c>
      <c r="I46" s="226">
        <v>51832464</v>
      </c>
      <c r="J46" s="226">
        <v>56195438.9</v>
      </c>
      <c r="K46" s="226">
        <v>65578680.8</v>
      </c>
      <c r="L46" s="226">
        <v>73698734.8</v>
      </c>
      <c r="M46" s="226">
        <v>83612372.00000001</v>
      </c>
      <c r="N46" s="226"/>
      <c r="O46" s="226">
        <f>+O48+O50</f>
        <v>2200600000</v>
      </c>
      <c r="P46" s="226">
        <v>108433341.04999998</v>
      </c>
      <c r="Q46" s="226">
        <f>(P46/O46)*100</f>
        <v>4.927444381077887</v>
      </c>
    </row>
    <row r="47" spans="1:17" s="25" customFormat="1" ht="6" customHeight="1">
      <c r="A47" s="3"/>
      <c r="B47" s="3"/>
      <c r="C47" s="29"/>
      <c r="D47" s="29"/>
      <c r="E47" s="3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</row>
    <row r="48" spans="1:17" s="25" customFormat="1" ht="17.25" customHeight="1">
      <c r="A48" s="3"/>
      <c r="B48" s="3"/>
      <c r="C48" s="3" t="s">
        <v>289</v>
      </c>
      <c r="D48" s="3"/>
      <c r="E48" s="3"/>
      <c r="F48" s="186">
        <v>29317295.1</v>
      </c>
      <c r="G48" s="186">
        <v>32781633.7</v>
      </c>
      <c r="H48" s="186">
        <v>37958843.3</v>
      </c>
      <c r="I48" s="186">
        <v>42197634.3</v>
      </c>
      <c r="J48" s="186">
        <v>46520355</v>
      </c>
      <c r="K48" s="186">
        <v>51768214.9</v>
      </c>
      <c r="L48" s="186">
        <v>57306321.1</v>
      </c>
      <c r="M48" s="186">
        <v>63768766.2</v>
      </c>
      <c r="N48" s="186"/>
      <c r="O48" s="186">
        <v>1670000000</v>
      </c>
      <c r="P48" s="186">
        <v>70772252.00999999</v>
      </c>
      <c r="Q48" s="186">
        <f>(P48/O48)*100</f>
        <v>4.237859401796406</v>
      </c>
    </row>
    <row r="49" spans="1:17" s="6" customFormat="1" ht="20.25" customHeight="1">
      <c r="A49" s="221"/>
      <c r="B49" s="221"/>
      <c r="C49" s="221" t="s">
        <v>290</v>
      </c>
      <c r="D49" s="221"/>
      <c r="E49" s="221"/>
      <c r="F49" s="226">
        <v>2826837.1</v>
      </c>
      <c r="G49" s="226">
        <v>2634499.1</v>
      </c>
      <c r="H49" s="226">
        <v>3587591.7</v>
      </c>
      <c r="I49" s="226">
        <v>2497434.7</v>
      </c>
      <c r="J49" s="226">
        <v>3554394.7</v>
      </c>
      <c r="K49" s="226">
        <v>5469057.1</v>
      </c>
      <c r="L49" s="226">
        <v>5480071</v>
      </c>
      <c r="M49" s="226">
        <v>4547444.4</v>
      </c>
      <c r="N49" s="226"/>
      <c r="O49" s="226" t="s">
        <v>439</v>
      </c>
      <c r="P49" s="226">
        <v>9680453.61</v>
      </c>
      <c r="Q49" s="226" t="s">
        <v>439</v>
      </c>
    </row>
    <row r="50" spans="1:17" s="6" customFormat="1" ht="17.25" customHeight="1">
      <c r="A50" s="3"/>
      <c r="B50" s="3"/>
      <c r="C50" s="3" t="s">
        <v>489</v>
      </c>
      <c r="D50" s="3"/>
      <c r="E50" s="3"/>
      <c r="F50" s="186">
        <v>3458752.2</v>
      </c>
      <c r="G50" s="186">
        <v>5243516</v>
      </c>
      <c r="H50" s="186">
        <v>5763748.2</v>
      </c>
      <c r="I50" s="186">
        <v>7137395</v>
      </c>
      <c r="J50" s="186">
        <v>6120689.2</v>
      </c>
      <c r="K50" s="186">
        <v>8341408.8</v>
      </c>
      <c r="L50" s="186">
        <v>10912342.7</v>
      </c>
      <c r="M50" s="186">
        <v>15296161.4</v>
      </c>
      <c r="N50" s="186"/>
      <c r="O50" s="186">
        <v>530600000</v>
      </c>
      <c r="P50" s="186">
        <v>27980635.43</v>
      </c>
      <c r="Q50" s="186">
        <f>(P50/O50)*100</f>
        <v>5.273395294006785</v>
      </c>
    </row>
    <row r="51" spans="1:17" s="25" customFormat="1" ht="24" customHeight="1">
      <c r="A51" s="26"/>
      <c r="B51" s="26"/>
      <c r="F51" s="207"/>
      <c r="G51" s="208"/>
      <c r="H51" s="208"/>
      <c r="I51" s="208"/>
      <c r="J51" s="195"/>
      <c r="K51" s="195"/>
      <c r="L51" s="208"/>
      <c r="M51" s="208"/>
      <c r="N51" s="208"/>
      <c r="O51" s="208"/>
      <c r="P51" s="208"/>
      <c r="Q51" s="208"/>
    </row>
    <row r="52" spans="1:5" s="6" customFormat="1" ht="16.5" customHeight="1">
      <c r="A52" s="3"/>
      <c r="B52" s="3" t="s">
        <v>101</v>
      </c>
      <c r="E52" s="3"/>
    </row>
    <row r="53" spans="1:17" s="6" customFormat="1" ht="15" customHeight="1">
      <c r="A53" s="221"/>
      <c r="B53" s="217" t="s">
        <v>350</v>
      </c>
      <c r="C53" s="223"/>
      <c r="D53" s="223"/>
      <c r="E53" s="221"/>
      <c r="F53" s="226">
        <v>10452674.8</v>
      </c>
      <c r="G53" s="226">
        <v>11651537.5</v>
      </c>
      <c r="H53" s="226">
        <v>12422814.4</v>
      </c>
      <c r="I53" s="226">
        <v>13990343.6</v>
      </c>
      <c r="J53" s="226">
        <v>20862873.8</v>
      </c>
      <c r="K53" s="226">
        <v>21722698.1</v>
      </c>
      <c r="L53" s="226">
        <v>29015922.8</v>
      </c>
      <c r="M53" s="226">
        <v>27787946</v>
      </c>
      <c r="N53" s="226"/>
      <c r="O53" s="226">
        <f>+O55+O56+O57</f>
        <v>664700000</v>
      </c>
      <c r="P53" s="226">
        <v>33026632.5</v>
      </c>
      <c r="Q53" s="226">
        <f>(P53/O53)*100</f>
        <v>4.968652399578757</v>
      </c>
    </row>
    <row r="54" spans="1:17" s="6" customFormat="1" ht="6" customHeight="1">
      <c r="A54" s="3"/>
      <c r="B54" s="3"/>
      <c r="C54" s="29"/>
      <c r="D54" s="29"/>
      <c r="E54" s="3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1:17" s="6" customFormat="1" ht="17.25" customHeight="1">
      <c r="A55" s="3"/>
      <c r="B55" s="3"/>
      <c r="C55" s="3" t="s">
        <v>292</v>
      </c>
      <c r="D55" s="3"/>
      <c r="E55" s="3"/>
      <c r="F55" s="186">
        <v>4511644.6</v>
      </c>
      <c r="G55" s="186">
        <v>5048973.1</v>
      </c>
      <c r="H55" s="186">
        <v>5192902.3</v>
      </c>
      <c r="I55" s="186">
        <v>6133403.9</v>
      </c>
      <c r="J55" s="186">
        <v>6678825.5</v>
      </c>
      <c r="K55" s="186">
        <v>6795372.9</v>
      </c>
      <c r="L55" s="186">
        <v>9488961.9</v>
      </c>
      <c r="M55" s="186">
        <v>9000930.7</v>
      </c>
      <c r="N55" s="186"/>
      <c r="O55" s="186">
        <v>423500000</v>
      </c>
      <c r="P55" s="186">
        <v>12074381.7</v>
      </c>
      <c r="Q55" s="186">
        <f>(P55/O55)*100</f>
        <v>2.8510936717827624</v>
      </c>
    </row>
    <row r="56" spans="1:17" s="6" customFormat="1" ht="20.25" customHeight="1">
      <c r="A56" s="221"/>
      <c r="B56" s="221"/>
      <c r="C56" s="221" t="s">
        <v>293</v>
      </c>
      <c r="D56" s="221"/>
      <c r="E56" s="221"/>
      <c r="F56" s="226">
        <v>2614665.2</v>
      </c>
      <c r="G56" s="226">
        <v>2621339.9</v>
      </c>
      <c r="H56" s="226">
        <v>2648170.1</v>
      </c>
      <c r="I56" s="226">
        <v>3127138.8</v>
      </c>
      <c r="J56" s="226">
        <v>3099223.3</v>
      </c>
      <c r="K56" s="226">
        <v>4125697</v>
      </c>
      <c r="L56" s="226">
        <v>4040286.4</v>
      </c>
      <c r="M56" s="226">
        <v>3829936</v>
      </c>
      <c r="N56" s="226"/>
      <c r="O56" s="226">
        <v>227100000</v>
      </c>
      <c r="P56" s="226">
        <v>3781397.9</v>
      </c>
      <c r="Q56" s="226">
        <f>(P56/O56)*100</f>
        <v>1.6650805372082782</v>
      </c>
    </row>
    <row r="57" spans="1:17" s="6" customFormat="1" ht="17.25" customHeight="1">
      <c r="A57" s="3"/>
      <c r="B57" s="3"/>
      <c r="C57" s="3" t="s">
        <v>265</v>
      </c>
      <c r="D57" s="3"/>
      <c r="E57" s="3"/>
      <c r="F57" s="186">
        <v>3326365</v>
      </c>
      <c r="G57" s="186">
        <v>3981224.5</v>
      </c>
      <c r="H57" s="186">
        <v>4581742</v>
      </c>
      <c r="I57" s="186">
        <v>4729800.9</v>
      </c>
      <c r="J57" s="186">
        <v>11084825</v>
      </c>
      <c r="K57" s="186">
        <v>10801628.2</v>
      </c>
      <c r="L57" s="186">
        <v>15486674.5</v>
      </c>
      <c r="M57" s="186">
        <v>14957079.3</v>
      </c>
      <c r="N57" s="186"/>
      <c r="O57" s="186">
        <v>14100000</v>
      </c>
      <c r="P57" s="186">
        <v>17170852.9</v>
      </c>
      <c r="Q57" s="186">
        <f>(P57/O57)*100</f>
        <v>121.77909858156026</v>
      </c>
    </row>
    <row r="58" spans="1:17" s="25" customFormat="1" ht="14.25" customHeight="1">
      <c r="A58" s="26"/>
      <c r="B58" s="26"/>
      <c r="F58" s="207"/>
      <c r="G58" s="208"/>
      <c r="H58" s="208"/>
      <c r="I58" s="208"/>
      <c r="J58" s="195"/>
      <c r="K58" s="195"/>
      <c r="L58" s="208"/>
      <c r="M58" s="208"/>
      <c r="N58" s="208"/>
      <c r="O58" s="208"/>
      <c r="P58" s="208"/>
      <c r="Q58" s="208"/>
    </row>
    <row r="59" spans="1:17" s="6" customFormat="1" ht="16.5" customHeight="1">
      <c r="A59" s="3"/>
      <c r="B59" s="3" t="s">
        <v>294</v>
      </c>
      <c r="E59" s="3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</row>
    <row r="60" spans="1:17" s="6" customFormat="1" ht="15.75">
      <c r="A60" s="221"/>
      <c r="B60" s="221" t="s">
        <v>350</v>
      </c>
      <c r="C60" s="223"/>
      <c r="D60" s="223"/>
      <c r="E60" s="221"/>
      <c r="F60" s="226">
        <v>23000099.8</v>
      </c>
      <c r="G60" s="226">
        <v>26299503.8</v>
      </c>
      <c r="H60" s="226">
        <v>30572083.7</v>
      </c>
      <c r="I60" s="226">
        <v>31878037.1</v>
      </c>
      <c r="J60" s="226">
        <v>29874691.5</v>
      </c>
      <c r="K60" s="226">
        <v>29886118.1</v>
      </c>
      <c r="L60" s="226">
        <v>29480265.9</v>
      </c>
      <c r="M60" s="226">
        <v>29107890.1</v>
      </c>
      <c r="N60" s="226"/>
      <c r="O60" s="226">
        <v>3125164400</v>
      </c>
      <c r="P60" s="226">
        <v>28867006.5</v>
      </c>
      <c r="Q60" s="226">
        <f>(P60/O60)*100</f>
        <v>0.923695614221127</v>
      </c>
    </row>
    <row r="61" spans="1:17" s="6" customFormat="1" ht="6" customHeight="1">
      <c r="A61" s="3"/>
      <c r="B61" s="3"/>
      <c r="E61" s="29"/>
      <c r="F61" s="189"/>
      <c r="G61" s="189"/>
      <c r="H61" s="189"/>
      <c r="I61" s="189"/>
      <c r="J61" s="189"/>
      <c r="K61" s="189"/>
      <c r="L61" s="189"/>
      <c r="M61" s="189"/>
      <c r="N61" s="186"/>
      <c r="O61" s="186"/>
      <c r="P61" s="189"/>
      <c r="Q61" s="186"/>
    </row>
    <row r="62" spans="1:17" s="6" customFormat="1" ht="16.5" customHeight="1">
      <c r="A62" s="3"/>
      <c r="B62" s="3" t="s">
        <v>490</v>
      </c>
      <c r="E62" s="3"/>
      <c r="F62" s="186"/>
      <c r="G62" s="186"/>
      <c r="H62" s="186"/>
      <c r="I62" s="189"/>
      <c r="J62" s="189"/>
      <c r="K62" s="189"/>
      <c r="L62" s="189"/>
      <c r="M62" s="189"/>
      <c r="N62" s="189"/>
      <c r="O62" s="189"/>
      <c r="P62" s="189"/>
      <c r="Q62" s="186"/>
    </row>
    <row r="63" spans="1:17" s="6" customFormat="1" ht="15.75">
      <c r="A63" s="3"/>
      <c r="B63" s="3" t="s">
        <v>350</v>
      </c>
      <c r="E63" s="3"/>
      <c r="F63" s="186">
        <v>10697494.5</v>
      </c>
      <c r="G63" s="186">
        <v>9163010.2</v>
      </c>
      <c r="H63" s="186">
        <v>16074452.8</v>
      </c>
      <c r="I63" s="189">
        <v>16491072.685</v>
      </c>
      <c r="J63" s="189">
        <v>19190063.499</v>
      </c>
      <c r="K63" s="189">
        <v>21346529.419769987</v>
      </c>
      <c r="L63" s="189">
        <v>24718048.293860003</v>
      </c>
      <c r="M63" s="189">
        <v>28617984.223020002</v>
      </c>
      <c r="N63" s="189"/>
      <c r="O63" s="189">
        <v>881281186</v>
      </c>
      <c r="P63" s="189">
        <v>34617230.799</v>
      </c>
      <c r="Q63" s="186">
        <f>(P63/O63)*100</f>
        <v>3.9280573951796587</v>
      </c>
    </row>
    <row r="64" spans="1:17" s="6" customFormat="1" ht="6" customHeight="1">
      <c r="A64" s="3"/>
      <c r="B64" s="3"/>
      <c r="E64" s="3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6"/>
    </row>
    <row r="65" spans="1:17" s="18" customFormat="1" ht="16.5" customHeight="1">
      <c r="A65" s="3"/>
      <c r="B65" s="3" t="s">
        <v>491</v>
      </c>
      <c r="E65" s="3"/>
      <c r="F65" s="186"/>
      <c r="G65" s="186"/>
      <c r="H65" s="186"/>
      <c r="I65" s="189"/>
      <c r="J65" s="189"/>
      <c r="K65" s="189"/>
      <c r="L65" s="189"/>
      <c r="M65" s="189"/>
      <c r="N65" s="189"/>
      <c r="O65" s="189"/>
      <c r="P65" s="189"/>
      <c r="Q65" s="186"/>
    </row>
    <row r="66" spans="1:17" s="18" customFormat="1" ht="15.75">
      <c r="A66" s="221"/>
      <c r="B66" s="221" t="s">
        <v>350</v>
      </c>
      <c r="C66" s="228"/>
      <c r="D66" s="228"/>
      <c r="E66" s="221"/>
      <c r="F66" s="226">
        <v>10177176.8</v>
      </c>
      <c r="G66" s="226">
        <v>8921763.4</v>
      </c>
      <c r="H66" s="226">
        <v>15479800.5</v>
      </c>
      <c r="I66" s="227">
        <v>16620878.864</v>
      </c>
      <c r="J66" s="227">
        <v>19513022.802</v>
      </c>
      <c r="K66" s="227">
        <v>21851068.940987002</v>
      </c>
      <c r="L66" s="227">
        <v>23455782.284280006</v>
      </c>
      <c r="M66" s="227">
        <v>28617984.223020002</v>
      </c>
      <c r="N66" s="227"/>
      <c r="O66" s="227">
        <v>881281186</v>
      </c>
      <c r="P66" s="226">
        <v>34617230.799</v>
      </c>
      <c r="Q66" s="226">
        <f>(P66/O66)*100</f>
        <v>3.9280573951796587</v>
      </c>
    </row>
    <row r="67" spans="1:17" s="6" customFormat="1" ht="39" customHeight="1">
      <c r="A67" s="255" t="s">
        <v>16</v>
      </c>
      <c r="B67" s="255"/>
      <c r="C67" s="18"/>
      <c r="D67" s="18"/>
      <c r="E67" s="18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5"/>
    </row>
    <row r="68" spans="1:17" s="25" customFormat="1" ht="17.25" customHeight="1">
      <c r="A68" s="26"/>
      <c r="B68" s="26" t="s">
        <v>225</v>
      </c>
      <c r="F68" s="209"/>
      <c r="G68" s="210"/>
      <c r="H68" s="210"/>
      <c r="I68" s="210"/>
      <c r="J68" s="211"/>
      <c r="K68" s="211"/>
      <c r="L68" s="211"/>
      <c r="M68" s="211"/>
      <c r="N68" s="210"/>
      <c r="O68" s="210"/>
      <c r="P68" s="210"/>
      <c r="Q68" s="212"/>
    </row>
    <row r="69" spans="1:17" s="25" customFormat="1" ht="15.75">
      <c r="A69" s="26"/>
      <c r="B69" s="26" t="s">
        <v>351</v>
      </c>
      <c r="F69" s="209"/>
      <c r="G69" s="210"/>
      <c r="H69" s="210"/>
      <c r="I69" s="210"/>
      <c r="J69" s="211"/>
      <c r="K69" s="211"/>
      <c r="L69" s="211"/>
      <c r="M69" s="211"/>
      <c r="N69" s="210"/>
      <c r="O69" s="210"/>
      <c r="P69" s="210"/>
      <c r="Q69" s="212"/>
    </row>
    <row r="70" spans="1:17" s="25" customFormat="1" ht="6" customHeight="1">
      <c r="A70" s="26"/>
      <c r="B70" s="26"/>
      <c r="F70" s="209"/>
      <c r="G70" s="210"/>
      <c r="H70" s="210"/>
      <c r="I70" s="210"/>
      <c r="J70" s="211"/>
      <c r="K70" s="211"/>
      <c r="L70" s="211"/>
      <c r="M70" s="211"/>
      <c r="N70" s="210"/>
      <c r="O70" s="210"/>
      <c r="P70" s="210"/>
      <c r="Q70" s="212"/>
    </row>
    <row r="71" spans="1:17" s="6" customFormat="1" ht="17.25" customHeight="1">
      <c r="A71" s="3"/>
      <c r="B71" s="3"/>
      <c r="C71" s="3" t="s">
        <v>295</v>
      </c>
      <c r="D71" s="3"/>
      <c r="E71" s="3"/>
      <c r="F71" s="186">
        <v>2839.8</v>
      </c>
      <c r="G71" s="186">
        <v>2617.3</v>
      </c>
      <c r="H71" s="186">
        <v>2749.8</v>
      </c>
      <c r="I71" s="186">
        <v>2721.9</v>
      </c>
      <c r="J71" s="186">
        <v>2694.1</v>
      </c>
      <c r="K71" s="186">
        <v>3157.824863</v>
      </c>
      <c r="L71" s="198">
        <v>3396.3</v>
      </c>
      <c r="M71" s="198">
        <v>3475.7</v>
      </c>
      <c r="N71" s="186"/>
      <c r="O71" s="186">
        <v>291342.6</v>
      </c>
      <c r="P71" s="186">
        <v>3622</v>
      </c>
      <c r="Q71" s="186">
        <f>(P71/O71)*100</f>
        <v>1.2432098841707324</v>
      </c>
    </row>
    <row r="72" spans="1:17" s="320" customFormat="1" ht="20.25" customHeight="1">
      <c r="A72" s="318"/>
      <c r="B72" s="318"/>
      <c r="C72" s="318" t="s">
        <v>296</v>
      </c>
      <c r="D72" s="318"/>
      <c r="E72" s="318"/>
      <c r="F72" s="361">
        <v>6532.1</v>
      </c>
      <c r="G72" s="361">
        <v>6135.8</v>
      </c>
      <c r="H72" s="361">
        <v>6154.7</v>
      </c>
      <c r="I72" s="361">
        <v>6153.9</v>
      </c>
      <c r="J72" s="361">
        <v>6153.1</v>
      </c>
      <c r="K72" s="361">
        <v>6902.575619</v>
      </c>
      <c r="L72" s="364">
        <v>7447</v>
      </c>
      <c r="M72" s="364">
        <v>7830.2</v>
      </c>
      <c r="N72" s="361"/>
      <c r="O72" s="361">
        <v>308603.3</v>
      </c>
      <c r="P72" s="361">
        <v>8150</v>
      </c>
      <c r="Q72" s="361">
        <f>(P72/O72)*100</f>
        <v>2.6409309297729484</v>
      </c>
    </row>
    <row r="73" spans="1:17" s="6" customFormat="1" ht="17.25" customHeight="1">
      <c r="A73" s="3"/>
      <c r="B73" s="3"/>
      <c r="C73" s="3" t="s">
        <v>297</v>
      </c>
      <c r="D73" s="3"/>
      <c r="E73" s="3"/>
      <c r="F73" s="186">
        <v>-3692.3</v>
      </c>
      <c r="G73" s="186">
        <v>-3518.5</v>
      </c>
      <c r="H73" s="186">
        <v>-3404.9</v>
      </c>
      <c r="I73" s="186">
        <v>-3432</v>
      </c>
      <c r="J73" s="186">
        <v>-3459</v>
      </c>
      <c r="K73" s="186">
        <v>-3744.750756</v>
      </c>
      <c r="L73" s="198">
        <v>-4050.7</v>
      </c>
      <c r="M73" s="198">
        <v>-4354.5</v>
      </c>
      <c r="N73" s="186"/>
      <c r="O73" s="186">
        <v>-17260.7</v>
      </c>
      <c r="P73" s="186">
        <v>-4528</v>
      </c>
      <c r="Q73" s="186" t="s">
        <v>439</v>
      </c>
    </row>
    <row r="74" spans="1:17" s="6" customFormat="1" ht="48" customHeight="1">
      <c r="A74" s="255" t="s">
        <v>223</v>
      </c>
      <c r="B74" s="255"/>
      <c r="C74" s="248"/>
      <c r="D74" s="248"/>
      <c r="E74" s="248"/>
      <c r="F74" s="197"/>
      <c r="G74" s="197"/>
      <c r="H74" s="197"/>
      <c r="I74" s="197"/>
      <c r="J74" s="197"/>
      <c r="K74" s="186"/>
      <c r="L74" s="197"/>
      <c r="M74" s="197"/>
      <c r="N74" s="197"/>
      <c r="O74" s="197"/>
      <c r="P74" s="197"/>
      <c r="Q74" s="195"/>
    </row>
    <row r="75" spans="1:17" s="6" customFormat="1" ht="16.5" customHeight="1">
      <c r="A75" s="3"/>
      <c r="B75" s="3" t="s">
        <v>298</v>
      </c>
      <c r="C75" s="29"/>
      <c r="D75" s="29"/>
      <c r="E75" s="29"/>
      <c r="F75" s="186"/>
      <c r="G75" s="186"/>
      <c r="H75" s="186"/>
      <c r="I75" s="186"/>
      <c r="J75" s="186"/>
      <c r="K75" s="186"/>
      <c r="L75" s="186"/>
      <c r="M75" s="186"/>
      <c r="N75" s="189"/>
      <c r="O75" s="189"/>
      <c r="P75" s="186"/>
      <c r="Q75" s="186"/>
    </row>
    <row r="76" spans="1:17" s="6" customFormat="1" ht="15" customHeight="1">
      <c r="A76" s="221"/>
      <c r="B76" s="221" t="s">
        <v>352</v>
      </c>
      <c r="C76" s="217"/>
      <c r="D76" s="217"/>
      <c r="E76" s="217"/>
      <c r="F76" s="226">
        <v>900880</v>
      </c>
      <c r="G76" s="226">
        <v>907257</v>
      </c>
      <c r="H76" s="226">
        <v>877778.08</v>
      </c>
      <c r="I76" s="226">
        <v>897022.6</v>
      </c>
      <c r="J76" s="226">
        <v>905740</v>
      </c>
      <c r="K76" s="226">
        <v>821352.66</v>
      </c>
      <c r="L76" s="226">
        <v>892171.52</v>
      </c>
      <c r="M76" s="226">
        <v>887550.3200000001</v>
      </c>
      <c r="N76" s="227"/>
      <c r="O76" s="226">
        <v>20502833.7</v>
      </c>
      <c r="P76" s="226">
        <v>884099.6999999998</v>
      </c>
      <c r="Q76" s="226">
        <f>(P76/O76)*100</f>
        <v>4.312085407004008</v>
      </c>
    </row>
    <row r="77" spans="1:17" s="6" customFormat="1" ht="6" customHeight="1">
      <c r="A77" s="3"/>
      <c r="B77" s="3"/>
      <c r="C77" s="29"/>
      <c r="D77" s="29"/>
      <c r="E77" s="29"/>
      <c r="F77" s="186"/>
      <c r="G77" s="186"/>
      <c r="H77" s="186"/>
      <c r="I77" s="186"/>
      <c r="J77" s="186"/>
      <c r="K77" s="186"/>
      <c r="L77" s="186"/>
      <c r="M77" s="186"/>
      <c r="N77" s="189"/>
      <c r="O77" s="189"/>
      <c r="P77" s="186"/>
      <c r="Q77" s="186"/>
    </row>
    <row r="78" spans="1:17" s="6" customFormat="1" ht="17.25" customHeight="1">
      <c r="A78" s="3"/>
      <c r="B78" s="3" t="s">
        <v>32</v>
      </c>
      <c r="C78" s="29"/>
      <c r="D78" s="29"/>
      <c r="E78" s="29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</row>
    <row r="79" spans="1:17" s="6" customFormat="1" ht="15.75">
      <c r="A79" s="3"/>
      <c r="B79" s="3" t="s">
        <v>352</v>
      </c>
      <c r="C79" s="29"/>
      <c r="D79" s="29"/>
      <c r="E79" s="29"/>
      <c r="F79" s="186">
        <v>583267</v>
      </c>
      <c r="G79" s="186">
        <v>604731</v>
      </c>
      <c r="H79" s="186">
        <v>575325.3</v>
      </c>
      <c r="I79" s="186">
        <v>572974.4</v>
      </c>
      <c r="J79" s="186">
        <v>589734.5</v>
      </c>
      <c r="K79" s="186">
        <v>484941.86</v>
      </c>
      <c r="L79" s="186">
        <v>573679.32</v>
      </c>
      <c r="M79" s="186">
        <v>574182.8</v>
      </c>
      <c r="N79" s="186"/>
      <c r="O79" s="186">
        <v>7344345.6</v>
      </c>
      <c r="P79" s="186">
        <v>557750.7</v>
      </c>
      <c r="Q79" s="186">
        <f>(P79/O79)*100</f>
        <v>7.594287229620567</v>
      </c>
    </row>
    <row r="80" spans="1:17" s="6" customFormat="1" ht="6" customHeight="1">
      <c r="A80" s="3"/>
      <c r="B80" s="3"/>
      <c r="C80" s="29"/>
      <c r="D80" s="29"/>
      <c r="E80" s="29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</row>
    <row r="81" spans="1:17" s="6" customFormat="1" ht="16.5" customHeight="1">
      <c r="A81" s="3"/>
      <c r="B81" s="3" t="s">
        <v>495</v>
      </c>
      <c r="C81" s="29"/>
      <c r="D81" s="29"/>
      <c r="E81" s="29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</row>
    <row r="82" spans="1:17" s="6" customFormat="1" ht="15.75">
      <c r="A82" s="221"/>
      <c r="B82" s="221" t="s">
        <v>353</v>
      </c>
      <c r="C82" s="217"/>
      <c r="D82" s="217"/>
      <c r="E82" s="217"/>
      <c r="F82" s="226">
        <v>8630677</v>
      </c>
      <c r="G82" s="226">
        <v>8769343</v>
      </c>
      <c r="H82" s="226">
        <v>9280832.02</v>
      </c>
      <c r="I82" s="226">
        <v>9062896.9</v>
      </c>
      <c r="J82" s="226">
        <v>9503571.9</v>
      </c>
      <c r="K82" s="226">
        <v>8757077.858059</v>
      </c>
      <c r="L82" s="226">
        <v>8862610.03</v>
      </c>
      <c r="M82" s="226">
        <v>8982650.464999998</v>
      </c>
      <c r="N82" s="226"/>
      <c r="O82" s="226">
        <v>395063117.9</v>
      </c>
      <c r="P82" s="226">
        <v>8455814.971000006</v>
      </c>
      <c r="Q82" s="226">
        <f>(P82/O82)*100</f>
        <v>2.1403706364562174</v>
      </c>
    </row>
    <row r="83" spans="1:17" s="6" customFormat="1" ht="18" customHeight="1">
      <c r="A83" s="3"/>
      <c r="B83" s="3"/>
      <c r="C83" s="3"/>
      <c r="D83" s="3"/>
      <c r="E83" s="3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7"/>
    </row>
    <row r="84" spans="1:17" s="25" customFormat="1" ht="15.75">
      <c r="A84" s="44" t="s">
        <v>226</v>
      </c>
      <c r="B84" s="26"/>
      <c r="F84" s="16"/>
      <c r="G84" s="17"/>
      <c r="H84" s="17"/>
      <c r="I84" s="17"/>
      <c r="J84" s="18"/>
      <c r="K84" s="18"/>
      <c r="L84" s="18"/>
      <c r="M84" s="18"/>
      <c r="N84" s="17"/>
      <c r="O84" s="17"/>
      <c r="P84" s="17"/>
      <c r="Q84" s="45"/>
    </row>
    <row r="85" spans="1:17" s="25" customFormat="1" ht="15.75">
      <c r="A85" s="44"/>
      <c r="B85" s="26"/>
      <c r="F85" s="16"/>
      <c r="G85" s="17"/>
      <c r="H85" s="17"/>
      <c r="I85" s="17"/>
      <c r="J85" s="18"/>
      <c r="K85" s="18"/>
      <c r="L85" s="18"/>
      <c r="M85" s="18"/>
      <c r="N85" s="17"/>
      <c r="O85" s="17"/>
      <c r="P85" s="17"/>
      <c r="Q85" s="45"/>
    </row>
    <row r="86" spans="1:17" s="25" customFormat="1" ht="15.75">
      <c r="A86" s="26"/>
      <c r="B86" s="26"/>
      <c r="F86" s="16"/>
      <c r="G86" s="17"/>
      <c r="H86" s="17"/>
      <c r="I86" s="17"/>
      <c r="J86" s="18"/>
      <c r="K86" s="18"/>
      <c r="L86" s="18"/>
      <c r="M86" s="18"/>
      <c r="N86" s="17"/>
      <c r="O86" s="17"/>
      <c r="P86" s="17"/>
      <c r="Q86" s="45"/>
    </row>
    <row r="87" spans="1:17" s="25" customFormat="1" ht="18.75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</row>
    <row r="88" spans="1:17" s="25" customFormat="1" ht="15.75">
      <c r="A88" s="26"/>
      <c r="B88" s="26"/>
      <c r="F88" s="16"/>
      <c r="G88" s="17"/>
      <c r="H88" s="17"/>
      <c r="I88" s="17"/>
      <c r="J88" s="18"/>
      <c r="K88" s="18"/>
      <c r="L88" s="18"/>
      <c r="M88" s="18"/>
      <c r="N88" s="17"/>
      <c r="O88" s="17"/>
      <c r="P88" s="17"/>
      <c r="Q88" s="45"/>
    </row>
    <row r="89" spans="1:17" s="25" customFormat="1" ht="15.75">
      <c r="A89" s="26"/>
      <c r="B89" s="26"/>
      <c r="F89" s="16"/>
      <c r="G89" s="17"/>
      <c r="H89" s="17"/>
      <c r="I89" s="17"/>
      <c r="J89" s="18"/>
      <c r="K89" s="18"/>
      <c r="L89" s="18"/>
      <c r="M89" s="18"/>
      <c r="N89" s="17"/>
      <c r="O89" s="17"/>
      <c r="P89" s="17"/>
      <c r="Q89" s="45"/>
    </row>
    <row r="90" spans="1:17" s="25" customFormat="1" ht="15.75">
      <c r="A90" s="26"/>
      <c r="B90" s="26"/>
      <c r="F90" s="16"/>
      <c r="G90" s="17"/>
      <c r="H90" s="17"/>
      <c r="I90" s="17"/>
      <c r="J90" s="18"/>
      <c r="K90" s="18"/>
      <c r="L90" s="18"/>
      <c r="M90" s="18"/>
      <c r="N90" s="17"/>
      <c r="O90" s="17"/>
      <c r="P90" s="17"/>
      <c r="Q90" s="45"/>
    </row>
    <row r="91" spans="1:17" s="25" customFormat="1" ht="15.75">
      <c r="A91" s="26"/>
      <c r="B91" s="26"/>
      <c r="F91" s="16"/>
      <c r="G91" s="17"/>
      <c r="H91" s="17"/>
      <c r="I91" s="17"/>
      <c r="J91" s="18"/>
      <c r="K91" s="18"/>
      <c r="L91" s="18"/>
      <c r="M91" s="18"/>
      <c r="N91" s="17"/>
      <c r="O91" s="17"/>
      <c r="P91" s="17"/>
      <c r="Q91" s="45"/>
    </row>
    <row r="92" spans="1:17" s="25" customFormat="1" ht="15.75">
      <c r="A92" s="26"/>
      <c r="B92" s="26"/>
      <c r="F92" s="16"/>
      <c r="G92" s="17"/>
      <c r="H92" s="17"/>
      <c r="I92" s="17"/>
      <c r="J92" s="18"/>
      <c r="K92" s="18"/>
      <c r="L92" s="18"/>
      <c r="M92" s="18"/>
      <c r="N92" s="17"/>
      <c r="O92" s="17"/>
      <c r="P92" s="17"/>
      <c r="Q92" s="45"/>
    </row>
    <row r="93" spans="1:17" s="25" customFormat="1" ht="15.75">
      <c r="A93" s="26"/>
      <c r="B93" s="26"/>
      <c r="F93" s="16"/>
      <c r="G93" s="17"/>
      <c r="H93" s="17"/>
      <c r="I93" s="17"/>
      <c r="J93" s="18"/>
      <c r="K93" s="18"/>
      <c r="L93" s="18"/>
      <c r="M93" s="18"/>
      <c r="N93" s="17"/>
      <c r="O93" s="17"/>
      <c r="P93" s="17"/>
      <c r="Q93" s="45"/>
    </row>
    <row r="94" spans="1:17" s="25" customFormat="1" ht="15.75">
      <c r="A94" s="26"/>
      <c r="B94" s="26"/>
      <c r="F94" s="16"/>
      <c r="G94" s="17"/>
      <c r="H94" s="17"/>
      <c r="I94" s="17"/>
      <c r="J94" s="18"/>
      <c r="K94" s="18"/>
      <c r="L94" s="18"/>
      <c r="M94" s="18"/>
      <c r="N94" s="17"/>
      <c r="O94" s="17"/>
      <c r="P94" s="17"/>
      <c r="Q94" s="45"/>
    </row>
    <row r="95" spans="1:17" s="25" customFormat="1" ht="15.75">
      <c r="A95" s="26"/>
      <c r="B95" s="26"/>
      <c r="F95" s="16"/>
      <c r="G95" s="17"/>
      <c r="H95" s="17"/>
      <c r="I95" s="17"/>
      <c r="J95" s="18"/>
      <c r="K95" s="18"/>
      <c r="L95" s="18"/>
      <c r="M95" s="18"/>
      <c r="N95" s="17"/>
      <c r="O95" s="17"/>
      <c r="P95" s="17"/>
      <c r="Q95" s="45"/>
    </row>
    <row r="96" spans="1:17" s="25" customFormat="1" ht="15.75">
      <c r="A96" s="26"/>
      <c r="B96" s="26"/>
      <c r="F96" s="16"/>
      <c r="G96" s="17"/>
      <c r="H96" s="17"/>
      <c r="I96" s="17"/>
      <c r="J96" s="18"/>
      <c r="K96" s="18"/>
      <c r="L96" s="18"/>
      <c r="M96" s="18"/>
      <c r="N96" s="17"/>
      <c r="O96" s="17"/>
      <c r="P96" s="17"/>
      <c r="Q96" s="45"/>
    </row>
    <row r="97" spans="1:17" s="25" customFormat="1" ht="15.75">
      <c r="A97" s="26"/>
      <c r="B97" s="26"/>
      <c r="F97" s="16"/>
      <c r="G97" s="17"/>
      <c r="H97" s="17"/>
      <c r="I97" s="17"/>
      <c r="J97" s="18"/>
      <c r="K97" s="18"/>
      <c r="L97" s="18"/>
      <c r="M97" s="18"/>
      <c r="N97" s="17"/>
      <c r="O97" s="17"/>
      <c r="P97" s="17"/>
      <c r="Q97" s="45"/>
    </row>
    <row r="98" spans="1:17" s="25" customFormat="1" ht="15.75">
      <c r="A98" s="26"/>
      <c r="B98" s="26"/>
      <c r="F98" s="16"/>
      <c r="G98" s="17"/>
      <c r="H98" s="17"/>
      <c r="I98" s="17"/>
      <c r="J98" s="18"/>
      <c r="K98" s="18"/>
      <c r="L98" s="18"/>
      <c r="M98" s="18"/>
      <c r="N98" s="17"/>
      <c r="O98" s="17"/>
      <c r="P98" s="17"/>
      <c r="Q98" s="45"/>
    </row>
    <row r="99" spans="1:17" s="25" customFormat="1" ht="15.75">
      <c r="A99" s="26"/>
      <c r="B99" s="26"/>
      <c r="F99" s="26"/>
      <c r="G99" s="43"/>
      <c r="H99" s="43"/>
      <c r="I99" s="43"/>
      <c r="J99" s="21"/>
      <c r="K99" s="21"/>
      <c r="L99" s="21"/>
      <c r="M99" s="21"/>
      <c r="N99" s="43"/>
      <c r="O99" s="43"/>
      <c r="P99" s="43"/>
      <c r="Q99" s="46"/>
    </row>
    <row r="100" spans="1:17" s="25" customFormat="1" ht="15.75">
      <c r="A100" s="26"/>
      <c r="B100" s="26"/>
      <c r="F100" s="26"/>
      <c r="G100" s="43"/>
      <c r="H100" s="43"/>
      <c r="I100" s="43"/>
      <c r="J100" s="21"/>
      <c r="K100" s="21"/>
      <c r="L100" s="21"/>
      <c r="M100" s="21"/>
      <c r="N100" s="43"/>
      <c r="O100" s="43"/>
      <c r="P100" s="43"/>
      <c r="Q100" s="46"/>
    </row>
    <row r="101" spans="1:17" s="25" customFormat="1" ht="15.75">
      <c r="A101" s="26"/>
      <c r="B101" s="26"/>
      <c r="F101" s="26"/>
      <c r="G101" s="43"/>
      <c r="H101" s="43"/>
      <c r="I101" s="43"/>
      <c r="J101" s="21"/>
      <c r="K101" s="21"/>
      <c r="L101" s="21"/>
      <c r="M101" s="21"/>
      <c r="N101" s="43"/>
      <c r="O101" s="43"/>
      <c r="P101" s="43"/>
      <c r="Q101" s="46"/>
    </row>
    <row r="102" spans="1:17" s="25" customFormat="1" ht="15.75">
      <c r="A102" s="26"/>
      <c r="B102" s="26"/>
      <c r="F102" s="26"/>
      <c r="G102" s="43"/>
      <c r="H102" s="43"/>
      <c r="I102" s="43"/>
      <c r="J102" s="21"/>
      <c r="K102" s="21"/>
      <c r="L102" s="21"/>
      <c r="M102" s="21"/>
      <c r="N102" s="43"/>
      <c r="O102" s="43"/>
      <c r="P102" s="43"/>
      <c r="Q102" s="46"/>
    </row>
    <row r="103" spans="1:17" s="25" customFormat="1" ht="15.75">
      <c r="A103" s="26"/>
      <c r="B103" s="26"/>
      <c r="F103" s="26"/>
      <c r="G103" s="43"/>
      <c r="H103" s="43"/>
      <c r="I103" s="43"/>
      <c r="J103" s="21"/>
      <c r="K103" s="21"/>
      <c r="L103" s="21"/>
      <c r="M103" s="21"/>
      <c r="N103" s="43"/>
      <c r="O103" s="43"/>
      <c r="P103" s="43"/>
      <c r="Q103" s="46"/>
    </row>
    <row r="104" spans="1:17" s="25" customFormat="1" ht="15.75">
      <c r="A104" s="26"/>
      <c r="B104" s="26"/>
      <c r="F104" s="26"/>
      <c r="G104" s="43"/>
      <c r="H104" s="43"/>
      <c r="I104" s="43"/>
      <c r="J104" s="21"/>
      <c r="K104" s="21"/>
      <c r="L104" s="21"/>
      <c r="M104" s="21"/>
      <c r="N104" s="43"/>
      <c r="O104" s="43"/>
      <c r="P104" s="43"/>
      <c r="Q104" s="46"/>
    </row>
    <row r="105" spans="1:17" s="25" customFormat="1" ht="15.75">
      <c r="A105" s="26"/>
      <c r="B105" s="26"/>
      <c r="F105" s="26"/>
      <c r="G105" s="43"/>
      <c r="H105" s="43"/>
      <c r="I105" s="43"/>
      <c r="J105" s="21"/>
      <c r="K105" s="21"/>
      <c r="L105" s="21"/>
      <c r="M105" s="21"/>
      <c r="N105" s="43"/>
      <c r="O105" s="43"/>
      <c r="P105" s="43"/>
      <c r="Q105" s="46"/>
    </row>
    <row r="106" spans="1:17" s="25" customFormat="1" ht="15.75">
      <c r="A106" s="26"/>
      <c r="B106" s="26"/>
      <c r="F106" s="26"/>
      <c r="G106" s="43"/>
      <c r="H106" s="43"/>
      <c r="I106" s="43"/>
      <c r="J106" s="21"/>
      <c r="K106" s="21"/>
      <c r="L106" s="21"/>
      <c r="M106" s="21"/>
      <c r="N106" s="43"/>
      <c r="O106" s="43"/>
      <c r="P106" s="43"/>
      <c r="Q106" s="46"/>
    </row>
    <row r="107" spans="1:17" s="25" customFormat="1" ht="15.75">
      <c r="A107" s="26"/>
      <c r="B107" s="26"/>
      <c r="F107" s="26"/>
      <c r="G107" s="43"/>
      <c r="H107" s="43"/>
      <c r="I107" s="43"/>
      <c r="J107" s="21"/>
      <c r="K107" s="21"/>
      <c r="L107" s="21"/>
      <c r="M107" s="21"/>
      <c r="N107" s="43"/>
      <c r="O107" s="43"/>
      <c r="P107" s="43"/>
      <c r="Q107" s="46"/>
    </row>
    <row r="108" spans="1:17" s="25" customFormat="1" ht="15.75">
      <c r="A108" s="26"/>
      <c r="B108" s="26"/>
      <c r="F108" s="26"/>
      <c r="G108" s="43"/>
      <c r="H108" s="43"/>
      <c r="I108" s="43"/>
      <c r="J108" s="21"/>
      <c r="K108" s="21"/>
      <c r="L108" s="21"/>
      <c r="M108" s="21"/>
      <c r="N108" s="43"/>
      <c r="O108" s="43"/>
      <c r="P108" s="43"/>
      <c r="Q108" s="46"/>
    </row>
    <row r="109" spans="1:17" s="25" customFormat="1" ht="15.75">
      <c r="A109" s="26"/>
      <c r="B109" s="26"/>
      <c r="F109" s="26"/>
      <c r="G109" s="43"/>
      <c r="H109" s="43"/>
      <c r="I109" s="43"/>
      <c r="J109" s="21"/>
      <c r="K109" s="21"/>
      <c r="L109" s="21"/>
      <c r="M109" s="21"/>
      <c r="N109" s="43"/>
      <c r="O109" s="43"/>
      <c r="P109" s="43"/>
      <c r="Q109" s="46"/>
    </row>
    <row r="110" spans="1:17" s="25" customFormat="1" ht="15.75">
      <c r="A110" s="26"/>
      <c r="B110" s="26"/>
      <c r="F110" s="26"/>
      <c r="G110" s="43"/>
      <c r="H110" s="43"/>
      <c r="I110" s="43"/>
      <c r="J110" s="21"/>
      <c r="K110" s="21"/>
      <c r="L110" s="21"/>
      <c r="M110" s="21"/>
      <c r="N110" s="43"/>
      <c r="O110" s="43"/>
      <c r="P110" s="43"/>
      <c r="Q110" s="46"/>
    </row>
  </sheetData>
  <sheetProtection/>
  <mergeCells count="13">
    <mergeCell ref="J4:J5"/>
    <mergeCell ref="F4:F5"/>
    <mergeCell ref="N4:N5"/>
    <mergeCell ref="L4:L5"/>
    <mergeCell ref="O4:Q4"/>
    <mergeCell ref="A87:Q87"/>
    <mergeCell ref="P1:Q1"/>
    <mergeCell ref="A4:E5"/>
    <mergeCell ref="G4:G5"/>
    <mergeCell ref="K4:K5"/>
    <mergeCell ref="H4:H5"/>
    <mergeCell ref="I4:I5"/>
    <mergeCell ref="M4:M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Sans,Normal"&amp;23 &amp;24 12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T511"/>
  <sheetViews>
    <sheetView showGridLines="0" tabSelected="1" view="pageBreakPreview" zoomScale="60" zoomScaleNormal="65" zoomScalePageLayoutView="0" workbookViewId="0" topLeftCell="A55">
      <selection activeCell="P66" sqref="P66"/>
    </sheetView>
  </sheetViews>
  <sheetFormatPr defaultColWidth="9.77734375" defaultRowHeight="15.75"/>
  <cols>
    <col min="1" max="4" width="2.77734375" style="1" customWidth="1"/>
    <col min="5" max="5" width="45.6640625" style="1" customWidth="1"/>
    <col min="6" max="6" width="12.88671875" style="1" customWidth="1"/>
    <col min="7" max="7" width="12.77734375" style="47" customWidth="1"/>
    <col min="8" max="9" width="12.88671875" style="47" customWidth="1"/>
    <col min="10" max="13" width="12.88671875" style="2" customWidth="1"/>
    <col min="14" max="14" width="1.77734375" style="2" customWidth="1"/>
    <col min="15" max="15" width="14.21484375" style="47" customWidth="1"/>
    <col min="16" max="16" width="14.10546875" style="47" customWidth="1"/>
    <col min="17" max="17" width="6.88671875" style="48" customWidth="1"/>
    <col min="18" max="18" width="11.6640625" style="1" bestFit="1" customWidth="1"/>
    <col min="19" max="16384" width="9.77734375" style="1" customWidth="1"/>
  </cols>
  <sheetData>
    <row r="1" spans="1:17" ht="26.25">
      <c r="A1" s="253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71" t="s">
        <v>173</v>
      </c>
      <c r="Q1" s="471"/>
    </row>
    <row r="2" spans="1:17" ht="21" customHeight="1">
      <c r="A2" s="253" t="s">
        <v>482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ht="15" customHeight="1">
      <c r="A3" s="49"/>
      <c r="B3" s="50"/>
      <c r="C3" s="50"/>
      <c r="D3" s="50"/>
      <c r="E3" s="50"/>
      <c r="F3" s="6"/>
      <c r="G3" s="17"/>
      <c r="H3" s="17"/>
      <c r="I3" s="17"/>
      <c r="J3" s="18"/>
      <c r="K3" s="18"/>
      <c r="L3" s="18"/>
      <c r="M3" s="18"/>
      <c r="N3" s="18"/>
      <c r="O3" s="17"/>
      <c r="P3" s="17"/>
      <c r="Q3" s="45"/>
    </row>
    <row r="4" spans="1:17" ht="24.75" customHeight="1">
      <c r="A4" s="483" t="s">
        <v>192</v>
      </c>
      <c r="B4" s="483"/>
      <c r="C4" s="483"/>
      <c r="D4" s="483"/>
      <c r="E4" s="483"/>
      <c r="F4" s="480">
        <v>2000</v>
      </c>
      <c r="G4" s="480">
        <v>2001</v>
      </c>
      <c r="H4" s="480">
        <v>2002</v>
      </c>
      <c r="I4" s="480">
        <v>2003</v>
      </c>
      <c r="J4" s="480">
        <v>2004</v>
      </c>
      <c r="K4" s="480">
        <v>2005</v>
      </c>
      <c r="L4" s="480">
        <v>2006</v>
      </c>
      <c r="M4" s="480">
        <v>2007</v>
      </c>
      <c r="N4" s="300"/>
      <c r="O4" s="479" t="s">
        <v>484</v>
      </c>
      <c r="P4" s="479"/>
      <c r="Q4" s="479"/>
    </row>
    <row r="5" spans="1:17" ht="24.75" customHeight="1">
      <c r="A5" s="484"/>
      <c r="B5" s="484"/>
      <c r="C5" s="484"/>
      <c r="D5" s="484"/>
      <c r="E5" s="484"/>
      <c r="F5" s="481"/>
      <c r="G5" s="481"/>
      <c r="H5" s="481"/>
      <c r="I5" s="481"/>
      <c r="J5" s="481"/>
      <c r="K5" s="482"/>
      <c r="L5" s="482"/>
      <c r="M5" s="482"/>
      <c r="N5" s="301"/>
      <c r="O5" s="265" t="s">
        <v>193</v>
      </c>
      <c r="P5" s="265" t="s">
        <v>194</v>
      </c>
      <c r="Q5" s="266" t="s">
        <v>195</v>
      </c>
    </row>
    <row r="6" spans="1:17" ht="24" customHeight="1">
      <c r="A6" s="259"/>
      <c r="B6" s="259"/>
      <c r="C6" s="259"/>
      <c r="D6" s="259"/>
      <c r="E6" s="259"/>
      <c r="F6" s="260"/>
      <c r="G6" s="260"/>
      <c r="H6" s="260"/>
      <c r="I6" s="260"/>
      <c r="J6" s="260"/>
      <c r="K6" s="260"/>
      <c r="L6" s="261"/>
      <c r="M6" s="261"/>
      <c r="N6" s="260"/>
      <c r="O6" s="261"/>
      <c r="P6" s="261"/>
      <c r="Q6" s="262"/>
    </row>
    <row r="7" spans="1:17" s="6" customFormat="1" ht="16.5" customHeight="1">
      <c r="A7" s="3"/>
      <c r="B7" s="3" t="s">
        <v>33</v>
      </c>
      <c r="C7" s="3"/>
      <c r="D7" s="3"/>
      <c r="E7" s="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7"/>
    </row>
    <row r="8" spans="1:17" s="320" customFormat="1" ht="16.5" customHeight="1">
      <c r="A8" s="318"/>
      <c r="B8" s="318" t="s">
        <v>353</v>
      </c>
      <c r="C8" s="318"/>
      <c r="D8" s="318"/>
      <c r="E8" s="318"/>
      <c r="F8" s="361">
        <v>1716036.5</v>
      </c>
      <c r="G8" s="361">
        <v>2370962</v>
      </c>
      <c r="H8" s="361">
        <v>2116952.47</v>
      </c>
      <c r="I8" s="361">
        <v>1923428.1</v>
      </c>
      <c r="J8" s="361">
        <v>2227699.54</v>
      </c>
      <c r="K8" s="361">
        <v>1311779.76</v>
      </c>
      <c r="L8" s="361">
        <v>1801330</v>
      </c>
      <c r="M8" s="361">
        <v>2002701.13</v>
      </c>
      <c r="N8" s="361"/>
      <c r="O8" s="361">
        <v>24410278.5</v>
      </c>
      <c r="P8" s="361">
        <v>1809476.3410000056</v>
      </c>
      <c r="Q8" s="361">
        <f>(P8/O8)*100</f>
        <v>7.4127640166006525</v>
      </c>
    </row>
    <row r="9" spans="1:17" ht="6" customHeight="1">
      <c r="A9" s="259"/>
      <c r="B9" s="259"/>
      <c r="C9" s="259"/>
      <c r="D9" s="259"/>
      <c r="E9" s="259"/>
      <c r="F9" s="263"/>
      <c r="G9" s="263"/>
      <c r="H9" s="263"/>
      <c r="I9" s="263"/>
      <c r="J9" s="263"/>
      <c r="K9" s="263"/>
      <c r="L9" s="200"/>
      <c r="M9" s="200"/>
      <c r="N9" s="263"/>
      <c r="O9" s="200"/>
      <c r="P9" s="200"/>
      <c r="Q9" s="200"/>
    </row>
    <row r="10" spans="1:17" s="6" customFormat="1" ht="16.5" customHeight="1">
      <c r="A10" s="3"/>
      <c r="B10" s="3" t="s">
        <v>299</v>
      </c>
      <c r="C10" s="29"/>
      <c r="D10" s="29"/>
      <c r="E10" s="29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</row>
    <row r="11" spans="1:17" s="6" customFormat="1" ht="15.75">
      <c r="A11" s="3"/>
      <c r="B11" s="3" t="s">
        <v>350</v>
      </c>
      <c r="C11" s="29"/>
      <c r="D11" s="29"/>
      <c r="E11" s="29"/>
      <c r="F11" s="186">
        <v>8686051.4</v>
      </c>
      <c r="G11" s="186">
        <v>9776532</v>
      </c>
      <c r="H11" s="186">
        <v>7716580.0528</v>
      </c>
      <c r="I11" s="186">
        <v>13276686</v>
      </c>
      <c r="J11" s="186">
        <v>14041087.8</v>
      </c>
      <c r="K11" s="186">
        <v>13365493.34065537</v>
      </c>
      <c r="L11" s="186">
        <v>14916036.736337302</v>
      </c>
      <c r="M11" s="186">
        <v>16501294.411215002</v>
      </c>
      <c r="N11" s="186"/>
      <c r="O11" s="186">
        <v>305950645.9</v>
      </c>
      <c r="P11" s="186">
        <v>17994509.954155125</v>
      </c>
      <c r="Q11" s="186">
        <f>(P11/O11)*100</f>
        <v>5.8815074245787455</v>
      </c>
    </row>
    <row r="12" spans="1:17" s="6" customFormat="1" ht="6" customHeight="1">
      <c r="A12" s="3"/>
      <c r="B12" s="3"/>
      <c r="C12" s="29"/>
      <c r="D12" s="29"/>
      <c r="E12" s="29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</row>
    <row r="13" spans="1:17" s="6" customFormat="1" ht="16.5" customHeight="1">
      <c r="A13" s="3"/>
      <c r="B13" s="3" t="s">
        <v>34</v>
      </c>
      <c r="C13" s="29"/>
      <c r="D13" s="29"/>
      <c r="E13" s="29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</row>
    <row r="14" spans="1:17" s="320" customFormat="1" ht="15.75">
      <c r="A14" s="318"/>
      <c r="B14" s="318" t="s">
        <v>350</v>
      </c>
      <c r="C14" s="318"/>
      <c r="D14" s="318"/>
      <c r="E14" s="349"/>
      <c r="F14" s="361">
        <v>2466976.3</v>
      </c>
      <c r="G14" s="361">
        <v>3283248</v>
      </c>
      <c r="H14" s="361">
        <v>2860761.87357</v>
      </c>
      <c r="I14" s="361">
        <v>2966489</v>
      </c>
      <c r="J14" s="361">
        <v>3632007</v>
      </c>
      <c r="K14" s="361">
        <v>2236050.607</v>
      </c>
      <c r="L14" s="361">
        <v>4369674.156764446</v>
      </c>
      <c r="M14" s="361">
        <v>5314980.707146911</v>
      </c>
      <c r="N14" s="361"/>
      <c r="O14" s="361">
        <v>68764850.6</v>
      </c>
      <c r="P14" s="361">
        <v>5569846.8918490345</v>
      </c>
      <c r="Q14" s="361">
        <f>(P14/O14)*100</f>
        <v>8.099845841661779</v>
      </c>
    </row>
    <row r="15" spans="1:17" s="6" customFormat="1" ht="24" customHeight="1">
      <c r="A15" s="3"/>
      <c r="B15" s="3"/>
      <c r="C15" s="3"/>
      <c r="D15" s="3"/>
      <c r="E15" s="29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98"/>
    </row>
    <row r="16" spans="1:17" s="6" customFormat="1" ht="15" customHeight="1">
      <c r="A16" s="51"/>
      <c r="B16" s="3" t="s">
        <v>300</v>
      </c>
      <c r="E16" s="37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pans="1:17" s="6" customFormat="1" ht="15" customHeight="1">
      <c r="A17" s="51"/>
      <c r="B17" s="3" t="s">
        <v>350</v>
      </c>
      <c r="E17" s="37"/>
      <c r="F17" s="186">
        <v>713868</v>
      </c>
      <c r="G17" s="186">
        <v>442305.5</v>
      </c>
      <c r="H17" s="186">
        <v>1163196</v>
      </c>
      <c r="I17" s="186">
        <v>1194519</v>
      </c>
      <c r="J17" s="186">
        <v>1558331</v>
      </c>
      <c r="K17" s="186">
        <v>2046994.2056</v>
      </c>
      <c r="L17" s="186">
        <v>2292765.2</v>
      </c>
      <c r="M17" s="186">
        <v>2441334.8</v>
      </c>
      <c r="N17" s="186"/>
      <c r="O17" s="186">
        <v>76710342.12695</v>
      </c>
      <c r="P17" s="186">
        <v>3014954.878970001</v>
      </c>
      <c r="Q17" s="186">
        <f>(P17/O17)*100</f>
        <v>3.9303108229923827</v>
      </c>
    </row>
    <row r="18" spans="1:17" s="6" customFormat="1" ht="6" customHeight="1">
      <c r="A18" s="51"/>
      <c r="B18" s="3"/>
      <c r="E18" s="37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7" s="320" customFormat="1" ht="16.5" customHeight="1">
      <c r="A19" s="353"/>
      <c r="B19" s="353"/>
      <c r="C19" s="318" t="s">
        <v>51</v>
      </c>
      <c r="D19" s="318"/>
      <c r="E19" s="318"/>
      <c r="F19" s="361">
        <v>281255</v>
      </c>
      <c r="G19" s="361">
        <v>252051.5</v>
      </c>
      <c r="H19" s="361">
        <v>381698</v>
      </c>
      <c r="I19" s="361">
        <v>605596</v>
      </c>
      <c r="J19" s="361">
        <v>984591</v>
      </c>
      <c r="K19" s="361">
        <v>1391898.767</v>
      </c>
      <c r="L19" s="361">
        <v>1747923</v>
      </c>
      <c r="M19" s="361">
        <v>2297077.9</v>
      </c>
      <c r="N19" s="361"/>
      <c r="O19" s="361">
        <v>64451993.55449</v>
      </c>
      <c r="P19" s="361">
        <v>2887879.366609999</v>
      </c>
      <c r="Q19" s="361">
        <f>(P19/O19)*100</f>
        <v>4.480667249134014</v>
      </c>
    </row>
    <row r="20" spans="1:17" s="6" customFormat="1" ht="18.75" customHeight="1">
      <c r="A20" s="3"/>
      <c r="B20" s="3"/>
      <c r="C20" s="61" t="s">
        <v>52</v>
      </c>
      <c r="D20" s="3"/>
      <c r="E20" s="3"/>
      <c r="F20" s="204">
        <v>432613</v>
      </c>
      <c r="G20" s="204">
        <v>190254</v>
      </c>
      <c r="H20" s="204">
        <v>781498</v>
      </c>
      <c r="I20" s="204">
        <v>588923</v>
      </c>
      <c r="J20" s="204">
        <v>573740</v>
      </c>
      <c r="K20" s="204">
        <v>655095.4386</v>
      </c>
      <c r="L20" s="204">
        <v>544842.2</v>
      </c>
      <c r="M20" s="204">
        <v>144256.9</v>
      </c>
      <c r="N20" s="204"/>
      <c r="O20" s="204">
        <v>12258348.57246</v>
      </c>
      <c r="P20" s="204">
        <v>127075.51236</v>
      </c>
      <c r="Q20" s="204">
        <f>(P20/O20)*100</f>
        <v>1.0366446312800397</v>
      </c>
    </row>
    <row r="21" spans="1:17" s="6" customFormat="1" ht="24" customHeight="1">
      <c r="A21" s="3"/>
      <c r="B21" s="3"/>
      <c r="C21" s="3"/>
      <c r="D21" s="3"/>
      <c r="E21" s="3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98"/>
    </row>
    <row r="22" spans="1:17" s="6" customFormat="1" ht="16.5" customHeight="1">
      <c r="A22" s="3"/>
      <c r="B22" s="3" t="s">
        <v>23</v>
      </c>
      <c r="E22" s="3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98"/>
    </row>
    <row r="23" spans="1:17" s="6" customFormat="1" ht="6" customHeight="1">
      <c r="A23" s="3"/>
      <c r="B23" s="3"/>
      <c r="E23" s="3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98"/>
    </row>
    <row r="24" spans="1:17" s="6" customFormat="1" ht="16.5" customHeight="1">
      <c r="A24" s="3"/>
      <c r="B24" s="3"/>
      <c r="C24" s="3" t="s">
        <v>301</v>
      </c>
      <c r="D24" s="3"/>
      <c r="E24" s="3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s="6" customFormat="1" ht="16.5" customHeight="1">
      <c r="A25" s="3"/>
      <c r="B25" s="3"/>
      <c r="C25" s="3" t="s">
        <v>352</v>
      </c>
      <c r="D25" s="3"/>
      <c r="E25" s="3"/>
      <c r="F25" s="186">
        <v>1049409.27</v>
      </c>
      <c r="G25" s="186">
        <v>1143508.3</v>
      </c>
      <c r="H25" s="186">
        <v>1073010.9</v>
      </c>
      <c r="I25" s="186">
        <v>1092152</v>
      </c>
      <c r="J25" s="186">
        <v>1082063.6</v>
      </c>
      <c r="K25" s="186">
        <v>1087108</v>
      </c>
      <c r="L25" s="186">
        <v>1109332</v>
      </c>
      <c r="M25" s="186">
        <v>1110181</v>
      </c>
      <c r="N25" s="186"/>
      <c r="O25" s="186" t="s">
        <v>438</v>
      </c>
      <c r="P25" s="410">
        <v>1150748.23</v>
      </c>
      <c r="Q25" s="186" t="s">
        <v>439</v>
      </c>
    </row>
    <row r="26" spans="1:17" s="320" customFormat="1" ht="20.25" customHeight="1">
      <c r="A26" s="318"/>
      <c r="B26" s="318"/>
      <c r="C26" s="318" t="s">
        <v>302</v>
      </c>
      <c r="D26" s="318"/>
      <c r="E26" s="318"/>
      <c r="F26" s="361">
        <v>1199</v>
      </c>
      <c r="G26" s="361">
        <v>1251</v>
      </c>
      <c r="H26" s="361">
        <v>1214</v>
      </c>
      <c r="I26" s="361">
        <v>1220</v>
      </c>
      <c r="J26" s="361">
        <v>1224</v>
      </c>
      <c r="K26" s="361">
        <v>1222</v>
      </c>
      <c r="L26" s="361">
        <v>1222</v>
      </c>
      <c r="M26" s="361">
        <v>1229</v>
      </c>
      <c r="N26" s="361"/>
      <c r="O26" s="361" t="s">
        <v>438</v>
      </c>
      <c r="P26" s="411">
        <v>1228</v>
      </c>
      <c r="Q26" s="361" t="s">
        <v>439</v>
      </c>
    </row>
    <row r="27" spans="1:17" s="6" customFormat="1" ht="17.25" customHeight="1">
      <c r="A27" s="3"/>
      <c r="B27" s="3"/>
      <c r="C27" s="3" t="s">
        <v>303</v>
      </c>
      <c r="D27" s="3"/>
      <c r="E27" s="3"/>
      <c r="F27" s="186">
        <v>337544</v>
      </c>
      <c r="G27" s="186">
        <v>348102</v>
      </c>
      <c r="H27" s="186">
        <v>351746</v>
      </c>
      <c r="I27" s="186">
        <v>360934</v>
      </c>
      <c r="J27" s="186">
        <v>374768</v>
      </c>
      <c r="K27" s="186">
        <v>367851</v>
      </c>
      <c r="L27" s="186">
        <v>407646</v>
      </c>
      <c r="M27" s="186">
        <v>407347</v>
      </c>
      <c r="N27" s="186"/>
      <c r="O27" s="186" t="s">
        <v>438</v>
      </c>
      <c r="P27" s="410">
        <v>411114</v>
      </c>
      <c r="Q27" s="186" t="s">
        <v>439</v>
      </c>
    </row>
    <row r="28" spans="1:17" s="6" customFormat="1" ht="48" customHeight="1">
      <c r="A28" s="255" t="s">
        <v>537</v>
      </c>
      <c r="B28" s="18"/>
      <c r="C28" s="18"/>
      <c r="D28" s="18"/>
      <c r="E28" s="18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5"/>
    </row>
    <row r="29" spans="1:17" s="6" customFormat="1" ht="16.5" customHeight="1">
      <c r="A29" s="3"/>
      <c r="B29" s="3" t="s">
        <v>385</v>
      </c>
      <c r="E29" s="3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</row>
    <row r="30" spans="1:17" s="320" customFormat="1" ht="15.75">
      <c r="A30" s="318"/>
      <c r="B30" s="318" t="s">
        <v>353</v>
      </c>
      <c r="E30" s="318"/>
      <c r="F30" s="361">
        <v>218016</v>
      </c>
      <c r="G30" s="361">
        <v>185198</v>
      </c>
      <c r="H30" s="361">
        <v>198316</v>
      </c>
      <c r="I30" s="361">
        <v>187312</v>
      </c>
      <c r="J30" s="361">
        <v>195435</v>
      </c>
      <c r="K30" s="361">
        <v>198313</v>
      </c>
      <c r="L30" s="361">
        <v>200658</v>
      </c>
      <c r="M30" s="361">
        <v>201514</v>
      </c>
      <c r="N30" s="361"/>
      <c r="O30" s="361">
        <v>1748694.1355911007</v>
      </c>
      <c r="P30" s="361">
        <v>192890</v>
      </c>
      <c r="Q30" s="361">
        <f>(P30/O30)*100</f>
        <v>11.030516776725996</v>
      </c>
    </row>
    <row r="31" spans="1:17" s="6" customFormat="1" ht="6" customHeight="1">
      <c r="A31" s="3"/>
      <c r="B31" s="3"/>
      <c r="E31" s="3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</row>
    <row r="32" spans="1:17" s="6" customFormat="1" ht="16.5" customHeight="1">
      <c r="A32" s="3"/>
      <c r="B32" s="3" t="s">
        <v>386</v>
      </c>
      <c r="E32" s="3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</row>
    <row r="33" spans="1:17" s="6" customFormat="1" ht="15.75">
      <c r="A33" s="3"/>
      <c r="B33" s="3" t="s">
        <v>350</v>
      </c>
      <c r="E33" s="3"/>
      <c r="F33" s="186">
        <v>4423669</v>
      </c>
      <c r="G33" s="186">
        <v>3771185</v>
      </c>
      <c r="H33" s="186">
        <v>2042854</v>
      </c>
      <c r="I33" s="186">
        <v>3729923</v>
      </c>
      <c r="J33" s="186">
        <v>4471021</v>
      </c>
      <c r="K33" s="186">
        <v>4654289</v>
      </c>
      <c r="L33" s="186">
        <v>4689202</v>
      </c>
      <c r="M33" s="186">
        <v>5476016</v>
      </c>
      <c r="N33" s="186"/>
      <c r="O33" s="186">
        <v>17048460.04</v>
      </c>
      <c r="P33" s="186">
        <v>4746037</v>
      </c>
      <c r="Q33" s="186">
        <f>(P33/O33)*100</f>
        <v>27.838508515517514</v>
      </c>
    </row>
    <row r="34" spans="1:17" s="6" customFormat="1" ht="6" customHeight="1">
      <c r="A34" s="3"/>
      <c r="B34" s="3"/>
      <c r="E34" s="3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</row>
    <row r="35" spans="1:17" s="6" customFormat="1" ht="16.5" customHeight="1">
      <c r="A35" s="3"/>
      <c r="B35" s="3" t="s">
        <v>496</v>
      </c>
      <c r="E35" s="3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</row>
    <row r="36" spans="1:17" s="320" customFormat="1" ht="15.75">
      <c r="A36" s="318"/>
      <c r="B36" s="318" t="s">
        <v>354</v>
      </c>
      <c r="E36" s="318"/>
      <c r="F36" s="361">
        <v>724</v>
      </c>
      <c r="G36" s="361">
        <v>713</v>
      </c>
      <c r="H36" s="361">
        <v>713</v>
      </c>
      <c r="I36" s="361">
        <v>647</v>
      </c>
      <c r="J36" s="361">
        <v>633</v>
      </c>
      <c r="K36" s="361">
        <v>644</v>
      </c>
      <c r="L36" s="361">
        <v>653</v>
      </c>
      <c r="M36" s="361">
        <v>672</v>
      </c>
      <c r="N36" s="361"/>
      <c r="O36" s="361">
        <v>31760.962</v>
      </c>
      <c r="P36" s="361">
        <v>678</v>
      </c>
      <c r="Q36" s="361">
        <f>(P36/O36)*100</f>
        <v>2.1346960460454567</v>
      </c>
    </row>
    <row r="37" spans="1:17" s="6" customFormat="1" ht="48" customHeight="1">
      <c r="A37" s="255" t="s">
        <v>538</v>
      </c>
      <c r="B37" s="18"/>
      <c r="C37" s="18"/>
      <c r="D37" s="18"/>
      <c r="E37" s="18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5"/>
    </row>
    <row r="38" spans="1:17" s="6" customFormat="1" ht="16.5" customHeight="1">
      <c r="A38" s="3"/>
      <c r="B38" s="3" t="s">
        <v>17</v>
      </c>
      <c r="C38" s="3"/>
      <c r="D38" s="3"/>
      <c r="E38" s="3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93"/>
    </row>
    <row r="39" spans="1:17" s="320" customFormat="1" ht="15.75">
      <c r="A39" s="318"/>
      <c r="B39" s="318" t="s">
        <v>355</v>
      </c>
      <c r="C39" s="318"/>
      <c r="D39" s="318"/>
      <c r="E39" s="318"/>
      <c r="F39" s="361">
        <v>547989</v>
      </c>
      <c r="G39" s="361">
        <v>309877</v>
      </c>
      <c r="H39" s="361">
        <v>226895</v>
      </c>
      <c r="I39" s="361">
        <v>216677</v>
      </c>
      <c r="J39" s="361">
        <v>217781</v>
      </c>
      <c r="K39" s="361">
        <v>186368</v>
      </c>
      <c r="L39" s="361">
        <v>117450</v>
      </c>
      <c r="M39" s="361">
        <v>111271</v>
      </c>
      <c r="N39" s="361"/>
      <c r="O39" s="361">
        <v>6995396</v>
      </c>
      <c r="P39" s="361">
        <v>113107</v>
      </c>
      <c r="Q39" s="361">
        <f>(P39/O39)*100</f>
        <v>1.6168777292950964</v>
      </c>
    </row>
    <row r="40" spans="1:17" s="6" customFormat="1" ht="6" customHeight="1">
      <c r="A40" s="3"/>
      <c r="B40" s="3"/>
      <c r="C40" s="3"/>
      <c r="D40" s="3"/>
      <c r="E40" s="3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</row>
    <row r="41" spans="1:17" s="6" customFormat="1" ht="16.5" customHeight="1">
      <c r="A41" s="3"/>
      <c r="B41" s="3" t="s">
        <v>18</v>
      </c>
      <c r="C41" s="3"/>
      <c r="D41" s="3"/>
      <c r="E41" s="3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98"/>
    </row>
    <row r="42" spans="1:17" s="6" customFormat="1" ht="15.75">
      <c r="A42" s="3"/>
      <c r="B42" s="3" t="s">
        <v>350</v>
      </c>
      <c r="C42" s="3"/>
      <c r="D42" s="3"/>
      <c r="E42" s="3"/>
      <c r="F42" s="186">
        <v>550348</v>
      </c>
      <c r="G42" s="186">
        <v>188513</v>
      </c>
      <c r="H42" s="186">
        <v>153691</v>
      </c>
      <c r="I42" s="186">
        <v>177986</v>
      </c>
      <c r="J42" s="186">
        <v>205686</v>
      </c>
      <c r="K42" s="186">
        <v>153892.04</v>
      </c>
      <c r="L42" s="186">
        <v>94184</v>
      </c>
      <c r="M42" s="186">
        <v>92697</v>
      </c>
      <c r="N42" s="186"/>
      <c r="O42" s="186">
        <v>7783100.904</v>
      </c>
      <c r="P42" s="186">
        <v>98812</v>
      </c>
      <c r="Q42" s="186">
        <f>(P42/O42)*100</f>
        <v>1.2695711030704633</v>
      </c>
    </row>
    <row r="43" spans="1:17" s="6" customFormat="1" ht="48" customHeight="1">
      <c r="A43" s="255" t="s">
        <v>539</v>
      </c>
      <c r="B43" s="18"/>
      <c r="C43" s="18"/>
      <c r="D43" s="18"/>
      <c r="E43" s="18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264"/>
    </row>
    <row r="44" spans="1:17" s="6" customFormat="1" ht="16.5" customHeight="1">
      <c r="A44" s="3"/>
      <c r="B44" s="3" t="s">
        <v>304</v>
      </c>
      <c r="C44" s="3"/>
      <c r="D44" s="3"/>
      <c r="E44" s="3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</row>
    <row r="45" spans="1:17" s="320" customFormat="1" ht="16.5" customHeight="1">
      <c r="A45" s="318"/>
      <c r="B45" s="318" t="s">
        <v>353</v>
      </c>
      <c r="C45" s="318"/>
      <c r="D45" s="318"/>
      <c r="E45" s="318"/>
      <c r="F45" s="361">
        <v>6128</v>
      </c>
      <c r="G45" s="361">
        <v>6766.74</v>
      </c>
      <c r="H45" s="361">
        <v>6335.77</v>
      </c>
      <c r="I45" s="361">
        <v>7982</v>
      </c>
      <c r="J45" s="361">
        <v>7635.2</v>
      </c>
      <c r="K45" s="361">
        <v>7491.82</v>
      </c>
      <c r="L45" s="361">
        <v>8044</v>
      </c>
      <c r="M45" s="361">
        <v>8918.8</v>
      </c>
      <c r="N45" s="361"/>
      <c r="O45" s="361">
        <v>1748694</v>
      </c>
      <c r="P45" s="361">
        <v>9943.981</v>
      </c>
      <c r="Q45" s="361">
        <f>(P45/O45)*100</f>
        <v>0.5686518624756532</v>
      </c>
    </row>
    <row r="46" spans="1:17" s="6" customFormat="1" ht="6" customHeight="1">
      <c r="A46" s="3"/>
      <c r="B46" s="3"/>
      <c r="C46" s="3"/>
      <c r="D46" s="3"/>
      <c r="E46" s="3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</row>
    <row r="47" spans="1:17" s="6" customFormat="1" ht="16.5" customHeight="1">
      <c r="A47" s="3"/>
      <c r="B47" s="3" t="s">
        <v>305</v>
      </c>
      <c r="C47" s="3"/>
      <c r="D47" s="3"/>
      <c r="E47" s="3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</row>
    <row r="48" spans="1:17" s="6" customFormat="1" ht="16.5" customHeight="1">
      <c r="A48" s="3"/>
      <c r="B48" s="3" t="s">
        <v>350</v>
      </c>
      <c r="C48" s="3"/>
      <c r="D48" s="3"/>
      <c r="E48" s="3"/>
      <c r="F48" s="186">
        <v>120290</v>
      </c>
      <c r="G48" s="186">
        <v>169495</v>
      </c>
      <c r="H48" s="186">
        <v>165800.09</v>
      </c>
      <c r="I48" s="186">
        <v>196920.6</v>
      </c>
      <c r="J48" s="186">
        <v>191544.8</v>
      </c>
      <c r="K48" s="186">
        <v>197866.06</v>
      </c>
      <c r="L48" s="186">
        <v>214033.48</v>
      </c>
      <c r="M48" s="186">
        <v>262119.9</v>
      </c>
      <c r="N48" s="186"/>
      <c r="O48" s="186">
        <v>17048460.04</v>
      </c>
      <c r="P48" s="186">
        <v>351015.13</v>
      </c>
      <c r="Q48" s="186">
        <f>(P48/O48)*100</f>
        <v>2.0589257280506845</v>
      </c>
    </row>
    <row r="49" spans="1:17" s="6" customFormat="1" ht="48" customHeight="1">
      <c r="A49" s="255" t="s">
        <v>217</v>
      </c>
      <c r="B49" s="18"/>
      <c r="C49" s="18"/>
      <c r="D49" s="18"/>
      <c r="E49" s="18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5"/>
    </row>
    <row r="50" spans="1:17" s="6" customFormat="1" ht="16.5" customHeight="1">
      <c r="A50" s="3"/>
      <c r="B50" s="3" t="s">
        <v>306</v>
      </c>
      <c r="C50" s="3"/>
      <c r="D50" s="3"/>
      <c r="E50" s="3"/>
      <c r="F50" s="186"/>
      <c r="G50" s="186"/>
      <c r="H50" s="186"/>
      <c r="I50" s="186"/>
      <c r="J50" s="186"/>
      <c r="K50" s="186"/>
      <c r="L50" s="186"/>
      <c r="M50" s="186"/>
      <c r="N50" s="186"/>
      <c r="O50" s="189"/>
      <c r="P50" s="186"/>
      <c r="Q50" s="186"/>
    </row>
    <row r="51" spans="1:17" s="6" customFormat="1" ht="15.75">
      <c r="A51" s="221"/>
      <c r="B51" s="221" t="s">
        <v>350</v>
      </c>
      <c r="C51" s="221"/>
      <c r="D51" s="221"/>
      <c r="E51" s="221"/>
      <c r="F51" s="226">
        <v>1568700.2</v>
      </c>
      <c r="G51" s="226">
        <v>1543261</v>
      </c>
      <c r="H51" s="226">
        <v>1596729.3</v>
      </c>
      <c r="I51" s="226">
        <v>1675228.1</v>
      </c>
      <c r="J51" s="226">
        <v>1934729.7</v>
      </c>
      <c r="K51" s="226">
        <v>2286033.5</v>
      </c>
      <c r="L51" s="226">
        <v>3464200.16</v>
      </c>
      <c r="M51" s="226">
        <v>3845272</v>
      </c>
      <c r="N51" s="226"/>
      <c r="O51" s="226">
        <v>117841582.56822</v>
      </c>
      <c r="P51" s="226">
        <v>3476820</v>
      </c>
      <c r="Q51" s="226">
        <f>(P51/O51)*100</f>
        <v>2.950418624925734</v>
      </c>
    </row>
    <row r="52" spans="1:17" s="6" customFormat="1" ht="6" customHeight="1">
      <c r="A52" s="3"/>
      <c r="B52" s="3"/>
      <c r="C52" s="3"/>
      <c r="D52" s="3"/>
      <c r="E52" s="3"/>
      <c r="F52" s="186"/>
      <c r="G52" s="186"/>
      <c r="H52" s="186"/>
      <c r="I52" s="186"/>
      <c r="J52" s="186"/>
      <c r="K52" s="186"/>
      <c r="L52" s="186"/>
      <c r="M52" s="186"/>
      <c r="N52" s="186"/>
      <c r="O52" s="189"/>
      <c r="P52" s="186"/>
      <c r="Q52" s="186"/>
    </row>
    <row r="53" spans="1:17" s="6" customFormat="1" ht="16.5" customHeight="1">
      <c r="A53" s="3"/>
      <c r="B53" s="3" t="s">
        <v>307</v>
      </c>
      <c r="C53" s="3"/>
      <c r="D53" s="3"/>
      <c r="E53" s="3"/>
      <c r="F53" s="186">
        <v>326581.1</v>
      </c>
      <c r="G53" s="186">
        <v>308055.3</v>
      </c>
      <c r="H53" s="186">
        <v>323181.22399999993</v>
      </c>
      <c r="I53" s="186">
        <v>295744</v>
      </c>
      <c r="J53" s="186">
        <f>SUM(J55:J57)</f>
        <v>420190.60000000003</v>
      </c>
      <c r="K53" s="186">
        <v>555028.8</v>
      </c>
      <c r="L53" s="186">
        <f>SUM(L55:L57)</f>
        <v>917242.02</v>
      </c>
      <c r="M53" s="186">
        <v>987715.2000000001</v>
      </c>
      <c r="N53" s="186"/>
      <c r="O53" s="186">
        <v>49870187.5</v>
      </c>
      <c r="P53" s="186">
        <f>+P55+P56+P57</f>
        <v>1161007.7</v>
      </c>
      <c r="Q53" s="186">
        <f>(P53/O53)*100</f>
        <v>2.3280596248008893</v>
      </c>
    </row>
    <row r="54" spans="1:17" s="6" customFormat="1" ht="6" customHeight="1">
      <c r="A54" s="3"/>
      <c r="B54" s="3"/>
      <c r="C54" s="3"/>
      <c r="D54" s="3"/>
      <c r="E54" s="3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</row>
    <row r="55" spans="1:17" s="6" customFormat="1" ht="16.5" customHeight="1">
      <c r="A55" s="230"/>
      <c r="B55" s="221"/>
      <c r="C55" s="221" t="s">
        <v>308</v>
      </c>
      <c r="D55" s="221"/>
      <c r="E55" s="221"/>
      <c r="F55" s="226">
        <v>71205.2</v>
      </c>
      <c r="G55" s="226">
        <v>80939.6</v>
      </c>
      <c r="H55" s="226">
        <v>88838.299</v>
      </c>
      <c r="I55" s="226">
        <v>78969.9</v>
      </c>
      <c r="J55" s="227">
        <v>106404.3</v>
      </c>
      <c r="K55" s="227">
        <v>119496.4</v>
      </c>
      <c r="L55" s="226">
        <v>148945.91</v>
      </c>
      <c r="M55" s="226">
        <v>196905.4</v>
      </c>
      <c r="N55" s="226"/>
      <c r="O55" s="227">
        <v>15698429.4</v>
      </c>
      <c r="P55" s="226">
        <v>241762.1</v>
      </c>
      <c r="Q55" s="226">
        <f>(P55/O55)*100</f>
        <v>1.5400400501211924</v>
      </c>
    </row>
    <row r="56" spans="1:17" s="6" customFormat="1" ht="19.5" customHeight="1">
      <c r="A56" s="55"/>
      <c r="B56" s="3"/>
      <c r="C56" s="3" t="s">
        <v>309</v>
      </c>
      <c r="D56" s="3"/>
      <c r="E56" s="3"/>
      <c r="F56" s="186">
        <v>208967.9</v>
      </c>
      <c r="G56" s="186">
        <v>198961.5</v>
      </c>
      <c r="H56" s="186">
        <v>211862.183</v>
      </c>
      <c r="I56" s="186">
        <v>199390.1</v>
      </c>
      <c r="J56" s="189">
        <v>268998.4</v>
      </c>
      <c r="K56" s="189">
        <v>359128.3</v>
      </c>
      <c r="L56" s="186">
        <v>589465.1</v>
      </c>
      <c r="M56" s="186">
        <v>673617</v>
      </c>
      <c r="N56" s="186"/>
      <c r="O56" s="189">
        <v>13972569</v>
      </c>
      <c r="P56" s="186">
        <v>804430.3</v>
      </c>
      <c r="Q56" s="186">
        <f>(P56/O56)*100</f>
        <v>5.757211147069662</v>
      </c>
    </row>
    <row r="57" spans="1:17" s="6" customFormat="1" ht="16.5" customHeight="1">
      <c r="A57" s="230"/>
      <c r="B57" s="221"/>
      <c r="C57" s="221" t="s">
        <v>310</v>
      </c>
      <c r="D57" s="221"/>
      <c r="E57" s="221"/>
      <c r="F57" s="226">
        <v>46408</v>
      </c>
      <c r="G57" s="226">
        <v>28154.2</v>
      </c>
      <c r="H57" s="226">
        <v>22480.742</v>
      </c>
      <c r="I57" s="226">
        <v>17384</v>
      </c>
      <c r="J57" s="227">
        <v>44787.9</v>
      </c>
      <c r="K57" s="227">
        <v>76404.1</v>
      </c>
      <c r="L57" s="226">
        <v>178831.01</v>
      </c>
      <c r="M57" s="226">
        <v>117192.8</v>
      </c>
      <c r="N57" s="226"/>
      <c r="O57" s="227">
        <v>20199189.1</v>
      </c>
      <c r="P57" s="226">
        <v>114815.3</v>
      </c>
      <c r="Q57" s="226">
        <f>(P57/O57)*100</f>
        <v>0.5684153924773148</v>
      </c>
    </row>
    <row r="58" spans="1:17" s="6" customFormat="1" ht="39" customHeight="1">
      <c r="A58" s="255" t="s">
        <v>204</v>
      </c>
      <c r="B58" s="18"/>
      <c r="C58" s="18"/>
      <c r="D58" s="18"/>
      <c r="E58" s="18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5"/>
    </row>
    <row r="59" spans="1:17" s="6" customFormat="1" ht="16.5" customHeight="1">
      <c r="A59" s="3"/>
      <c r="B59" s="3" t="s">
        <v>311</v>
      </c>
      <c r="C59" s="3"/>
      <c r="D59" s="3"/>
      <c r="E59" s="3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98"/>
    </row>
    <row r="60" spans="1:17" s="320" customFormat="1" ht="15.75">
      <c r="A60" s="318"/>
      <c r="B60" s="318" t="s">
        <v>19</v>
      </c>
      <c r="C60" s="318"/>
      <c r="D60" s="318"/>
      <c r="E60" s="318"/>
      <c r="F60" s="363">
        <v>15271569</v>
      </c>
      <c r="G60" s="363">
        <v>15098904</v>
      </c>
      <c r="H60" s="363">
        <v>15200925</v>
      </c>
      <c r="I60" s="363">
        <v>14732029</v>
      </c>
      <c r="J60" s="363">
        <v>14976218</v>
      </c>
      <c r="K60" s="363">
        <v>15644803</v>
      </c>
      <c r="L60" s="363">
        <v>15546708.275000002</v>
      </c>
      <c r="M60" s="363">
        <v>15751956</v>
      </c>
      <c r="N60" s="363"/>
      <c r="O60" s="361">
        <v>183912601</v>
      </c>
      <c r="P60" s="363">
        <v>15614085</v>
      </c>
      <c r="Q60" s="361">
        <v>8.49</v>
      </c>
    </row>
    <row r="61" spans="1:17" s="6" customFormat="1" ht="6" customHeight="1">
      <c r="A61" s="3"/>
      <c r="B61" s="3"/>
      <c r="C61" s="3"/>
      <c r="D61" s="3"/>
      <c r="E61" s="3"/>
      <c r="F61" s="189"/>
      <c r="G61" s="189"/>
      <c r="H61" s="189"/>
      <c r="I61" s="189"/>
      <c r="J61" s="189"/>
      <c r="K61" s="189"/>
      <c r="L61" s="189"/>
      <c r="M61" s="189"/>
      <c r="N61" s="189"/>
      <c r="O61" s="186"/>
      <c r="P61" s="189"/>
      <c r="Q61" s="186"/>
    </row>
    <row r="62" spans="1:17" s="6" customFormat="1" ht="16.5" customHeight="1">
      <c r="A62" s="3"/>
      <c r="B62" s="3" t="s">
        <v>312</v>
      </c>
      <c r="C62" s="3"/>
      <c r="D62" s="3"/>
      <c r="E62" s="3"/>
      <c r="F62" s="189"/>
      <c r="G62" s="189"/>
      <c r="H62" s="189"/>
      <c r="I62" s="189"/>
      <c r="J62" s="189"/>
      <c r="K62" s="189"/>
      <c r="L62" s="189"/>
      <c r="M62" s="189"/>
      <c r="N62" s="189"/>
      <c r="O62" s="186"/>
      <c r="P62" s="189"/>
      <c r="Q62" s="186"/>
    </row>
    <row r="63" spans="1:17" s="6" customFormat="1" ht="16.5" customHeight="1">
      <c r="A63" s="3"/>
      <c r="B63" s="3" t="s">
        <v>350</v>
      </c>
      <c r="C63" s="3"/>
      <c r="D63" s="3"/>
      <c r="E63" s="3"/>
      <c r="F63" s="189">
        <v>9582213</v>
      </c>
      <c r="G63" s="189">
        <v>9990125</v>
      </c>
      <c r="H63" s="189">
        <v>11212518</v>
      </c>
      <c r="I63" s="189">
        <v>16018813</v>
      </c>
      <c r="J63" s="189">
        <v>15276877</v>
      </c>
      <c r="K63" s="189">
        <v>17132958.2</v>
      </c>
      <c r="L63" s="189">
        <v>18985545.6</v>
      </c>
      <c r="M63" s="189">
        <v>19899054</v>
      </c>
      <c r="N63" s="189"/>
      <c r="O63" s="186">
        <v>252569493</v>
      </c>
      <c r="P63" s="189">
        <v>23212159</v>
      </c>
      <c r="Q63" s="186">
        <v>9.19</v>
      </c>
    </row>
    <row r="64" spans="1:17" s="6" customFormat="1" ht="6" customHeight="1">
      <c r="A64" s="3"/>
      <c r="B64" s="3"/>
      <c r="C64" s="3"/>
      <c r="D64" s="3"/>
      <c r="E64" s="3"/>
      <c r="F64" s="189"/>
      <c r="G64" s="189"/>
      <c r="H64" s="189"/>
      <c r="I64" s="189"/>
      <c r="J64" s="189"/>
      <c r="K64" s="189"/>
      <c r="L64" s="189"/>
      <c r="M64" s="189"/>
      <c r="N64" s="189"/>
      <c r="O64" s="186"/>
      <c r="P64" s="189"/>
      <c r="Q64" s="186"/>
    </row>
    <row r="65" spans="1:17" s="320" customFormat="1" ht="16.5" customHeight="1">
      <c r="A65" s="318"/>
      <c r="B65" s="318" t="s">
        <v>313</v>
      </c>
      <c r="C65" s="318"/>
      <c r="D65" s="318"/>
      <c r="E65" s="318"/>
      <c r="F65" s="351">
        <v>2550404</v>
      </c>
      <c r="G65" s="351">
        <v>2592332</v>
      </c>
      <c r="H65" s="351">
        <v>2648056</v>
      </c>
      <c r="I65" s="351">
        <v>2695971</v>
      </c>
      <c r="J65" s="351">
        <v>2747385</v>
      </c>
      <c r="K65" s="351">
        <v>2804387</v>
      </c>
      <c r="L65" s="351">
        <v>2793061</v>
      </c>
      <c r="M65" s="351">
        <v>2860704</v>
      </c>
      <c r="N65" s="351"/>
      <c r="O65" s="411">
        <v>32451254</v>
      </c>
      <c r="P65" s="351">
        <v>2951053</v>
      </c>
      <c r="Q65" s="361">
        <v>9.09</v>
      </c>
    </row>
    <row r="66" spans="1:20" ht="40.5" customHeight="1">
      <c r="A66" s="255" t="s">
        <v>540</v>
      </c>
      <c r="B66" s="87"/>
      <c r="C66" s="87"/>
      <c r="D66" s="87"/>
      <c r="E66" s="87"/>
      <c r="F66" s="201"/>
      <c r="G66" s="201"/>
      <c r="H66" s="201"/>
      <c r="I66" s="201"/>
      <c r="J66" s="201"/>
      <c r="K66" s="201"/>
      <c r="L66" s="201"/>
      <c r="M66" s="201"/>
      <c r="N66" s="201"/>
      <c r="O66" s="202"/>
      <c r="P66" s="201"/>
      <c r="Q66" s="202"/>
      <c r="R66" s="58"/>
      <c r="S66" s="59"/>
      <c r="T66" s="60"/>
    </row>
    <row r="67" spans="1:20" ht="15.75">
      <c r="A67" s="3"/>
      <c r="B67" s="3" t="s">
        <v>319</v>
      </c>
      <c r="C67" s="29"/>
      <c r="D67" s="29"/>
      <c r="E67" s="29"/>
      <c r="F67" s="189">
        <v>421</v>
      </c>
      <c r="G67" s="189">
        <v>425</v>
      </c>
      <c r="H67" s="189">
        <v>494</v>
      </c>
      <c r="I67" s="189">
        <v>497</v>
      </c>
      <c r="J67" s="189">
        <v>500</v>
      </c>
      <c r="K67" s="189">
        <v>534</v>
      </c>
      <c r="L67" s="189">
        <v>559</v>
      </c>
      <c r="M67" s="189">
        <v>590</v>
      </c>
      <c r="N67" s="189"/>
      <c r="O67" s="410">
        <v>15800</v>
      </c>
      <c r="P67" s="410">
        <v>622</v>
      </c>
      <c r="Q67" s="186">
        <f>(P67/O67)*100</f>
        <v>3.9367088607594933</v>
      </c>
      <c r="R67" s="65"/>
      <c r="S67" s="59"/>
      <c r="T67" s="60"/>
    </row>
    <row r="68" spans="1:20" ht="6" customHeight="1">
      <c r="A68" s="61"/>
      <c r="B68" s="61"/>
      <c r="C68" s="62"/>
      <c r="D68" s="62"/>
      <c r="E68" s="62"/>
      <c r="F68" s="203"/>
      <c r="G68" s="203"/>
      <c r="H68" s="203"/>
      <c r="I68" s="203"/>
      <c r="J68" s="203"/>
      <c r="K68" s="203"/>
      <c r="L68" s="203"/>
      <c r="M68" s="203"/>
      <c r="N68" s="203"/>
      <c r="O68" s="385"/>
      <c r="P68" s="203"/>
      <c r="Q68" s="204"/>
      <c r="R68" s="65"/>
      <c r="S68" s="59"/>
      <c r="T68" s="60"/>
    </row>
    <row r="69" spans="1:20" s="382" customFormat="1" ht="16.5" customHeight="1">
      <c r="A69" s="376"/>
      <c r="B69" s="376" t="s">
        <v>320</v>
      </c>
      <c r="C69" s="377"/>
      <c r="D69" s="377"/>
      <c r="E69" s="377"/>
      <c r="F69" s="378">
        <v>15274</v>
      </c>
      <c r="G69" s="378">
        <v>15583</v>
      </c>
      <c r="H69" s="378">
        <v>16568</v>
      </c>
      <c r="I69" s="378">
        <v>16914</v>
      </c>
      <c r="J69" s="378">
        <v>16925</v>
      </c>
      <c r="K69" s="378">
        <v>17872</v>
      </c>
      <c r="L69" s="378">
        <v>18448</v>
      </c>
      <c r="M69" s="378">
        <v>20484</v>
      </c>
      <c r="N69" s="378"/>
      <c r="O69" s="412">
        <v>604051</v>
      </c>
      <c r="P69" s="412">
        <v>21871</v>
      </c>
      <c r="Q69" s="361">
        <f>(P69/O69)*100</f>
        <v>3.620720766955108</v>
      </c>
      <c r="R69" s="379"/>
      <c r="S69" s="380"/>
      <c r="T69" s="381"/>
    </row>
    <row r="70" spans="1:17" s="6" customFormat="1" ht="44.25" customHeight="1">
      <c r="A70" s="255" t="s">
        <v>205</v>
      </c>
      <c r="B70" s="18"/>
      <c r="C70" s="18"/>
      <c r="D70" s="18"/>
      <c r="E70" s="18"/>
      <c r="F70" s="196"/>
      <c r="G70" s="196"/>
      <c r="H70" s="196"/>
      <c r="I70" s="196"/>
      <c r="J70" s="196"/>
      <c r="K70" s="196"/>
      <c r="L70" s="196"/>
      <c r="M70" s="196"/>
      <c r="N70" s="196"/>
      <c r="O70" s="197"/>
      <c r="P70" s="196"/>
      <c r="Q70" s="191"/>
    </row>
    <row r="71" spans="1:17" s="6" customFormat="1" ht="16.5" customHeight="1">
      <c r="A71" s="3"/>
      <c r="B71" s="3" t="s">
        <v>6</v>
      </c>
      <c r="C71" s="3"/>
      <c r="D71" s="3"/>
      <c r="E71" s="3"/>
      <c r="F71" s="189"/>
      <c r="G71" s="189"/>
      <c r="H71" s="189"/>
      <c r="I71" s="189"/>
      <c r="J71" s="189"/>
      <c r="K71" s="189"/>
      <c r="L71" s="189"/>
      <c r="M71" s="189"/>
      <c r="N71" s="189"/>
      <c r="O71" s="186"/>
      <c r="P71" s="189"/>
      <c r="Q71" s="186"/>
    </row>
    <row r="72" spans="1:17" s="6" customFormat="1" ht="14.25" customHeight="1">
      <c r="A72" s="221"/>
      <c r="B72" s="221" t="s">
        <v>356</v>
      </c>
      <c r="C72" s="221"/>
      <c r="D72" s="221"/>
      <c r="E72" s="221"/>
      <c r="F72" s="227">
        <v>9990.24</v>
      </c>
      <c r="G72" s="227">
        <v>9902.1</v>
      </c>
      <c r="H72" s="227">
        <v>7802.11</v>
      </c>
      <c r="I72" s="227">
        <v>7676.01</v>
      </c>
      <c r="J72" s="227">
        <v>7783.56</v>
      </c>
      <c r="K72" s="227">
        <v>7677.73</v>
      </c>
      <c r="L72" s="227">
        <v>7771.459999999999</v>
      </c>
      <c r="M72" s="227">
        <v>7771.459999999999</v>
      </c>
      <c r="N72" s="227"/>
      <c r="O72" s="227">
        <v>366096</v>
      </c>
      <c r="P72" s="227">
        <v>7809</v>
      </c>
      <c r="Q72" s="226">
        <f>(P72/O72)*100</f>
        <v>2.133047069621083</v>
      </c>
    </row>
    <row r="73" spans="1:17" s="6" customFormat="1" ht="6" customHeight="1">
      <c r="A73" s="3"/>
      <c r="B73" s="3"/>
      <c r="C73" s="3"/>
      <c r="D73" s="3"/>
      <c r="E73" s="3"/>
      <c r="F73" s="189"/>
      <c r="G73" s="189"/>
      <c r="H73" s="189"/>
      <c r="I73" s="189"/>
      <c r="J73" s="189"/>
      <c r="K73" s="189"/>
      <c r="L73" s="189"/>
      <c r="M73" s="189"/>
      <c r="N73" s="189"/>
      <c r="O73" s="186"/>
      <c r="P73" s="189"/>
      <c r="Q73" s="186"/>
    </row>
    <row r="74" spans="1:18" s="6" customFormat="1" ht="16.5" customHeight="1">
      <c r="A74" s="3"/>
      <c r="B74" s="3" t="s">
        <v>314</v>
      </c>
      <c r="C74" s="3"/>
      <c r="D74" s="3"/>
      <c r="E74" s="3"/>
      <c r="F74" s="189"/>
      <c r="G74" s="189"/>
      <c r="H74" s="189"/>
      <c r="I74" s="189"/>
      <c r="J74" s="189"/>
      <c r="K74" s="189"/>
      <c r="L74" s="189"/>
      <c r="M74" s="189"/>
      <c r="N74" s="189"/>
      <c r="O74" s="186"/>
      <c r="P74" s="189"/>
      <c r="Q74" s="186"/>
      <c r="R74" s="67"/>
    </row>
    <row r="75" spans="1:18" s="6" customFormat="1" ht="14.25" customHeight="1">
      <c r="A75" s="3"/>
      <c r="B75" s="3" t="s">
        <v>356</v>
      </c>
      <c r="C75" s="3"/>
      <c r="D75" s="3"/>
      <c r="E75" s="3"/>
      <c r="F75" s="189">
        <v>1210.3</v>
      </c>
      <c r="G75" s="189">
        <v>1210.3</v>
      </c>
      <c r="H75" s="189">
        <v>1284</v>
      </c>
      <c r="I75" s="189">
        <v>1284</v>
      </c>
      <c r="J75" s="189">
        <v>1284</v>
      </c>
      <c r="K75" s="189">
        <v>1284</v>
      </c>
      <c r="L75" s="189">
        <v>1200.58</v>
      </c>
      <c r="M75" s="189">
        <v>1200.58</v>
      </c>
      <c r="N75" s="189"/>
      <c r="O75" s="189">
        <v>26704</v>
      </c>
      <c r="P75" s="189">
        <v>1424.4</v>
      </c>
      <c r="Q75" s="186">
        <f>(P75/O75)*100</f>
        <v>5.334032354703416</v>
      </c>
      <c r="R75" s="67"/>
    </row>
    <row r="76" spans="1:18" s="6" customFormat="1" ht="6" customHeight="1">
      <c r="A76" s="3"/>
      <c r="B76" s="3"/>
      <c r="C76" s="3"/>
      <c r="D76" s="3"/>
      <c r="E76" s="3"/>
      <c r="F76" s="66"/>
      <c r="G76" s="66"/>
      <c r="H76" s="66"/>
      <c r="I76" s="66"/>
      <c r="J76" s="66"/>
      <c r="K76" s="66"/>
      <c r="L76" s="66"/>
      <c r="M76" s="66"/>
      <c r="N76" s="66"/>
      <c r="O76" s="31"/>
      <c r="P76" s="66"/>
      <c r="Q76" s="186"/>
      <c r="R76" s="67"/>
    </row>
    <row r="77" spans="1:17" s="320" customFormat="1" ht="16.5" customHeight="1">
      <c r="A77" s="318"/>
      <c r="B77" s="318" t="s">
        <v>526</v>
      </c>
      <c r="C77" s="318"/>
      <c r="D77" s="318"/>
      <c r="E77" s="318"/>
      <c r="F77" s="322">
        <v>2</v>
      </c>
      <c r="G77" s="322">
        <v>2</v>
      </c>
      <c r="H77" s="322">
        <v>2</v>
      </c>
      <c r="I77" s="322">
        <v>2</v>
      </c>
      <c r="J77" s="322">
        <v>2</v>
      </c>
      <c r="K77" s="322">
        <v>2</v>
      </c>
      <c r="L77" s="322">
        <v>2</v>
      </c>
      <c r="M77" s="322">
        <v>2</v>
      </c>
      <c r="N77" s="322"/>
      <c r="O77" s="322">
        <v>85</v>
      </c>
      <c r="P77" s="322">
        <v>2</v>
      </c>
      <c r="Q77" s="361">
        <f>(P77/O77)*100</f>
        <v>2.3529411764705883</v>
      </c>
    </row>
    <row r="78" spans="1:17" s="6" customFormat="1" ht="6" customHeight="1">
      <c r="A78" s="3"/>
      <c r="B78" s="3"/>
      <c r="C78" s="3"/>
      <c r="D78" s="3"/>
      <c r="E78" s="3"/>
      <c r="F78" s="205"/>
      <c r="G78" s="205"/>
      <c r="H78" s="205"/>
      <c r="I78" s="205"/>
      <c r="J78" s="205"/>
      <c r="K78" s="205"/>
      <c r="L78" s="205"/>
      <c r="M78" s="205"/>
      <c r="N78" s="205"/>
      <c r="O78" s="206"/>
      <c r="P78" s="205"/>
      <c r="Q78" s="186"/>
    </row>
    <row r="79" spans="1:17" s="6" customFormat="1" ht="16.5" customHeight="1">
      <c r="A79" s="3"/>
      <c r="B79" s="3" t="s">
        <v>315</v>
      </c>
      <c r="C79" s="3"/>
      <c r="D79" s="3"/>
      <c r="E79" s="3"/>
      <c r="F79" s="205">
        <v>2</v>
      </c>
      <c r="G79" s="205">
        <v>2</v>
      </c>
      <c r="H79" s="205">
        <v>2</v>
      </c>
      <c r="I79" s="205">
        <v>3</v>
      </c>
      <c r="J79" s="205">
        <v>1</v>
      </c>
      <c r="K79" s="205">
        <v>1</v>
      </c>
      <c r="L79" s="205">
        <v>1</v>
      </c>
      <c r="M79" s="205">
        <v>1</v>
      </c>
      <c r="N79" s="205"/>
      <c r="O79" s="205">
        <v>1339</v>
      </c>
      <c r="P79" s="205">
        <v>1</v>
      </c>
      <c r="Q79" s="186">
        <f>(P79/O79)*100</f>
        <v>0.07468259895444362</v>
      </c>
    </row>
    <row r="80" spans="1:17" s="6" customFormat="1" ht="6" customHeight="1">
      <c r="A80" s="3"/>
      <c r="B80" s="3"/>
      <c r="C80" s="3"/>
      <c r="D80" s="3"/>
      <c r="E80" s="3"/>
      <c r="F80" s="205"/>
      <c r="G80" s="205"/>
      <c r="H80" s="205"/>
      <c r="I80" s="205"/>
      <c r="J80" s="205"/>
      <c r="K80" s="205"/>
      <c r="L80" s="205"/>
      <c r="M80" s="205"/>
      <c r="N80" s="205"/>
      <c r="O80" s="206"/>
      <c r="P80" s="205"/>
      <c r="Q80" s="186"/>
    </row>
    <row r="81" spans="1:17" s="320" customFormat="1" ht="16.5" customHeight="1">
      <c r="A81" s="318"/>
      <c r="B81" s="318" t="s">
        <v>527</v>
      </c>
      <c r="C81" s="318"/>
      <c r="D81" s="318"/>
      <c r="E81" s="318"/>
      <c r="F81" s="322">
        <v>1808</v>
      </c>
      <c r="G81" s="322">
        <v>1208</v>
      </c>
      <c r="H81" s="322">
        <v>1366</v>
      </c>
      <c r="I81" s="322">
        <v>1066</v>
      </c>
      <c r="J81" s="322">
        <v>1425</v>
      </c>
      <c r="K81" s="322">
        <v>1501</v>
      </c>
      <c r="L81" s="322">
        <v>1618</v>
      </c>
      <c r="M81" s="322">
        <v>1500</v>
      </c>
      <c r="N81" s="322"/>
      <c r="O81" s="322">
        <v>30951</v>
      </c>
      <c r="P81" s="322">
        <v>1522</v>
      </c>
      <c r="Q81" s="361">
        <f>(P81/O81)*100</f>
        <v>4.917450163161126</v>
      </c>
    </row>
    <row r="82" spans="1:17" s="6" customFormat="1" ht="6" customHeight="1">
      <c r="A82" s="3"/>
      <c r="B82" s="3"/>
      <c r="C82" s="3"/>
      <c r="D82" s="3"/>
      <c r="E82" s="3"/>
      <c r="F82" s="205"/>
      <c r="G82" s="205"/>
      <c r="H82" s="205"/>
      <c r="I82" s="205"/>
      <c r="J82" s="205"/>
      <c r="K82" s="205"/>
      <c r="L82" s="205"/>
      <c r="M82" s="205"/>
      <c r="N82" s="205"/>
      <c r="O82" s="206"/>
      <c r="P82" s="205"/>
      <c r="Q82" s="186"/>
    </row>
    <row r="83" spans="1:17" s="6" customFormat="1" ht="16.5" customHeight="1">
      <c r="A83" s="3"/>
      <c r="B83" s="3" t="s">
        <v>316</v>
      </c>
      <c r="C83" s="3"/>
      <c r="D83" s="3"/>
      <c r="E83" s="3"/>
      <c r="F83" s="205">
        <v>74</v>
      </c>
      <c r="G83" s="205">
        <v>79</v>
      </c>
      <c r="H83" s="205">
        <v>80</v>
      </c>
      <c r="I83" s="205">
        <v>80</v>
      </c>
      <c r="J83" s="205">
        <v>79</v>
      </c>
      <c r="K83" s="205">
        <v>79</v>
      </c>
      <c r="L83" s="205">
        <v>80</v>
      </c>
      <c r="M83" s="205">
        <v>83</v>
      </c>
      <c r="N83" s="205"/>
      <c r="O83" s="206">
        <v>1591</v>
      </c>
      <c r="P83" s="205">
        <v>85</v>
      </c>
      <c r="Q83" s="186">
        <f>(P83/O83)*100</f>
        <v>5.342551854179761</v>
      </c>
    </row>
    <row r="84" spans="1:17" s="6" customFormat="1" ht="12" customHeight="1">
      <c r="A84" s="3"/>
      <c r="B84" s="3"/>
      <c r="C84" s="3"/>
      <c r="D84" s="3"/>
      <c r="E84" s="3"/>
      <c r="F84" s="68"/>
      <c r="G84" s="68"/>
      <c r="H84" s="68"/>
      <c r="I84" s="68"/>
      <c r="J84" s="68"/>
      <c r="K84" s="68"/>
      <c r="L84" s="68"/>
      <c r="M84" s="68"/>
      <c r="N84" s="68"/>
      <c r="O84" s="54"/>
      <c r="P84" s="68"/>
      <c r="Q84" s="27"/>
    </row>
    <row r="85" spans="1:17" s="6" customFormat="1" ht="24.75" customHeight="1">
      <c r="A85" s="44" t="s">
        <v>226</v>
      </c>
      <c r="B85" s="18"/>
      <c r="C85" s="18"/>
      <c r="D85" s="18"/>
      <c r="E85" s="18"/>
      <c r="F85" s="19"/>
      <c r="G85" s="69"/>
      <c r="H85" s="69"/>
      <c r="I85" s="69"/>
      <c r="J85" s="69"/>
      <c r="K85" s="69"/>
      <c r="L85" s="69"/>
      <c r="M85" s="69"/>
      <c r="N85" s="69"/>
      <c r="O85" s="70"/>
      <c r="P85" s="69"/>
      <c r="Q85" s="24"/>
    </row>
    <row r="86" spans="7:17" s="6" customFormat="1" ht="15" customHeight="1">
      <c r="G86" s="17"/>
      <c r="H86" s="17"/>
      <c r="I86" s="17"/>
      <c r="J86" s="18"/>
      <c r="K86" s="18"/>
      <c r="L86" s="18"/>
      <c r="M86" s="18"/>
      <c r="N86" s="18"/>
      <c r="O86" s="17"/>
      <c r="P86" s="17"/>
      <c r="Q86" s="45"/>
    </row>
    <row r="87" spans="1:17" s="6" customFormat="1" ht="15" customHeight="1">
      <c r="A87" s="463"/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</row>
    <row r="88" spans="7:17" s="6" customFormat="1" ht="15" customHeight="1">
      <c r="G88" s="17"/>
      <c r="H88" s="17"/>
      <c r="I88" s="17"/>
      <c r="J88" s="18"/>
      <c r="K88" s="18"/>
      <c r="L88" s="18"/>
      <c r="M88" s="18"/>
      <c r="N88" s="18"/>
      <c r="O88" s="17"/>
      <c r="P88" s="17"/>
      <c r="Q88" s="45"/>
    </row>
    <row r="89" spans="7:17" s="6" customFormat="1" ht="15.75">
      <c r="G89" s="17"/>
      <c r="H89" s="17"/>
      <c r="I89" s="17"/>
      <c r="J89" s="18"/>
      <c r="K89" s="18"/>
      <c r="L89" s="18"/>
      <c r="M89" s="18"/>
      <c r="N89" s="18"/>
      <c r="O89" s="17"/>
      <c r="P89" s="17"/>
      <c r="Q89" s="45"/>
    </row>
    <row r="90" spans="7:17" s="6" customFormat="1" ht="15.75">
      <c r="G90" s="17"/>
      <c r="H90" s="17"/>
      <c r="I90" s="17"/>
      <c r="J90" s="18"/>
      <c r="K90" s="18"/>
      <c r="L90" s="18"/>
      <c r="M90" s="18"/>
      <c r="N90" s="18"/>
      <c r="O90" s="17"/>
      <c r="P90" s="17"/>
      <c r="Q90" s="45"/>
    </row>
    <row r="91" spans="7:17" s="6" customFormat="1" ht="15.75">
      <c r="G91" s="17"/>
      <c r="H91" s="17"/>
      <c r="I91" s="17"/>
      <c r="J91" s="18"/>
      <c r="K91" s="18"/>
      <c r="L91" s="18"/>
      <c r="M91" s="18"/>
      <c r="N91" s="18"/>
      <c r="O91" s="17"/>
      <c r="P91" s="17"/>
      <c r="Q91" s="45"/>
    </row>
    <row r="92" spans="7:17" s="6" customFormat="1" ht="15.75">
      <c r="G92" s="17"/>
      <c r="H92" s="17"/>
      <c r="I92" s="17"/>
      <c r="J92" s="18"/>
      <c r="K92" s="18"/>
      <c r="L92" s="18"/>
      <c r="M92" s="18"/>
      <c r="N92" s="18"/>
      <c r="O92" s="17"/>
      <c r="P92" s="41"/>
      <c r="Q92" s="45"/>
    </row>
    <row r="93" spans="7:17" s="6" customFormat="1" ht="15.75">
      <c r="G93" s="17"/>
      <c r="H93" s="17"/>
      <c r="I93" s="17"/>
      <c r="J93" s="18"/>
      <c r="K93" s="18"/>
      <c r="L93" s="18"/>
      <c r="M93" s="18"/>
      <c r="N93" s="18"/>
      <c r="O93" s="17"/>
      <c r="P93" s="17"/>
      <c r="Q93" s="45"/>
    </row>
    <row r="94" spans="7:17" s="6" customFormat="1" ht="15.75">
      <c r="G94" s="17"/>
      <c r="H94" s="17"/>
      <c r="I94" s="17"/>
      <c r="J94" s="18"/>
      <c r="K94" s="18"/>
      <c r="L94" s="18"/>
      <c r="M94" s="18"/>
      <c r="N94" s="18"/>
      <c r="O94" s="17"/>
      <c r="P94" s="17"/>
      <c r="Q94" s="45"/>
    </row>
    <row r="95" spans="7:17" s="6" customFormat="1" ht="15.75">
      <c r="G95" s="17"/>
      <c r="H95" s="17"/>
      <c r="I95" s="17"/>
      <c r="J95" s="18"/>
      <c r="K95" s="18"/>
      <c r="L95" s="18"/>
      <c r="M95" s="18"/>
      <c r="N95" s="18"/>
      <c r="O95" s="17"/>
      <c r="P95" s="17"/>
      <c r="Q95" s="45"/>
    </row>
    <row r="96" spans="7:17" s="6" customFormat="1" ht="15.75">
      <c r="G96" s="17"/>
      <c r="H96" s="17"/>
      <c r="I96" s="17"/>
      <c r="J96" s="18"/>
      <c r="K96" s="18"/>
      <c r="L96" s="18"/>
      <c r="M96" s="18"/>
      <c r="N96" s="18"/>
      <c r="O96" s="17"/>
      <c r="P96" s="17"/>
      <c r="Q96" s="45"/>
    </row>
    <row r="97" spans="7:17" s="6" customFormat="1" ht="15.75">
      <c r="G97" s="17"/>
      <c r="H97" s="17"/>
      <c r="I97" s="17"/>
      <c r="J97" s="18"/>
      <c r="K97" s="18"/>
      <c r="L97" s="18"/>
      <c r="M97" s="18"/>
      <c r="N97" s="18"/>
      <c r="O97" s="17"/>
      <c r="P97" s="17"/>
      <c r="Q97" s="45"/>
    </row>
    <row r="98" spans="7:17" s="6" customFormat="1" ht="15.75">
      <c r="G98" s="17"/>
      <c r="H98" s="17"/>
      <c r="I98" s="17"/>
      <c r="J98" s="18"/>
      <c r="K98" s="18"/>
      <c r="L98" s="18"/>
      <c r="M98" s="18"/>
      <c r="N98" s="18"/>
      <c r="O98" s="17"/>
      <c r="P98" s="17"/>
      <c r="Q98" s="45"/>
    </row>
    <row r="99" spans="7:17" s="6" customFormat="1" ht="15.75">
      <c r="G99" s="17"/>
      <c r="H99" s="17"/>
      <c r="I99" s="17"/>
      <c r="J99" s="18"/>
      <c r="K99" s="18"/>
      <c r="L99" s="18"/>
      <c r="M99" s="18"/>
      <c r="N99" s="18"/>
      <c r="O99" s="17"/>
      <c r="P99" s="17"/>
      <c r="Q99" s="45"/>
    </row>
    <row r="100" spans="7:17" s="6" customFormat="1" ht="15.75">
      <c r="G100" s="17"/>
      <c r="H100" s="17"/>
      <c r="I100" s="17"/>
      <c r="J100" s="18"/>
      <c r="K100" s="18"/>
      <c r="L100" s="18"/>
      <c r="M100" s="18"/>
      <c r="N100" s="18"/>
      <c r="O100" s="17"/>
      <c r="P100" s="17"/>
      <c r="Q100" s="45"/>
    </row>
    <row r="101" spans="7:17" s="6" customFormat="1" ht="15.75">
      <c r="G101" s="17"/>
      <c r="H101" s="17"/>
      <c r="I101" s="17"/>
      <c r="J101" s="18"/>
      <c r="K101" s="18"/>
      <c r="L101" s="18"/>
      <c r="M101" s="18"/>
      <c r="N101" s="18"/>
      <c r="O101" s="17"/>
      <c r="P101" s="17"/>
      <c r="Q101" s="45"/>
    </row>
    <row r="102" spans="7:17" s="6" customFormat="1" ht="15.75">
      <c r="G102" s="17"/>
      <c r="H102" s="17"/>
      <c r="I102" s="17"/>
      <c r="J102" s="18"/>
      <c r="K102" s="18"/>
      <c r="L102" s="18"/>
      <c r="M102" s="18"/>
      <c r="N102" s="18"/>
      <c r="O102" s="17"/>
      <c r="P102" s="17"/>
      <c r="Q102" s="45"/>
    </row>
    <row r="103" spans="7:17" s="6" customFormat="1" ht="15.75">
      <c r="G103" s="17"/>
      <c r="H103" s="17"/>
      <c r="I103" s="17"/>
      <c r="J103" s="18"/>
      <c r="K103" s="18"/>
      <c r="L103" s="18"/>
      <c r="M103" s="18"/>
      <c r="N103" s="18"/>
      <c r="O103" s="17"/>
      <c r="P103" s="17"/>
      <c r="Q103" s="45"/>
    </row>
    <row r="104" spans="7:17" s="6" customFormat="1" ht="15.75">
      <c r="G104" s="17"/>
      <c r="H104" s="17"/>
      <c r="I104" s="17"/>
      <c r="J104" s="18"/>
      <c r="K104" s="18"/>
      <c r="L104" s="18"/>
      <c r="M104" s="18"/>
      <c r="N104" s="18"/>
      <c r="O104" s="17"/>
      <c r="P104" s="17"/>
      <c r="Q104" s="45"/>
    </row>
    <row r="105" spans="7:17" s="6" customFormat="1" ht="15.75">
      <c r="G105" s="17"/>
      <c r="H105" s="17"/>
      <c r="I105" s="17"/>
      <c r="J105" s="18"/>
      <c r="K105" s="18"/>
      <c r="L105" s="18"/>
      <c r="M105" s="18"/>
      <c r="N105" s="18"/>
      <c r="O105" s="17"/>
      <c r="P105" s="17"/>
      <c r="Q105" s="45"/>
    </row>
    <row r="106" spans="7:17" s="6" customFormat="1" ht="15.75">
      <c r="G106" s="17"/>
      <c r="H106" s="17"/>
      <c r="I106" s="17"/>
      <c r="J106" s="18"/>
      <c r="K106" s="18"/>
      <c r="L106" s="18"/>
      <c r="M106" s="18"/>
      <c r="N106" s="18"/>
      <c r="O106" s="17"/>
      <c r="P106" s="17"/>
      <c r="Q106" s="45"/>
    </row>
    <row r="107" spans="7:17" s="6" customFormat="1" ht="15.75">
      <c r="G107" s="17"/>
      <c r="H107" s="17"/>
      <c r="I107" s="17"/>
      <c r="J107" s="18"/>
      <c r="K107" s="18"/>
      <c r="L107" s="18"/>
      <c r="M107" s="18"/>
      <c r="N107" s="18"/>
      <c r="O107" s="17"/>
      <c r="P107" s="17"/>
      <c r="Q107" s="45"/>
    </row>
    <row r="108" spans="7:17" s="6" customFormat="1" ht="15.75">
      <c r="G108" s="17"/>
      <c r="H108" s="17"/>
      <c r="I108" s="17"/>
      <c r="J108" s="18"/>
      <c r="K108" s="18"/>
      <c r="L108" s="18"/>
      <c r="M108" s="18"/>
      <c r="N108" s="18"/>
      <c r="O108" s="17"/>
      <c r="P108" s="17"/>
      <c r="Q108" s="45"/>
    </row>
    <row r="109" spans="7:17" s="6" customFormat="1" ht="15.75">
      <c r="G109" s="17"/>
      <c r="H109" s="17"/>
      <c r="I109" s="17"/>
      <c r="J109" s="18"/>
      <c r="K109" s="18"/>
      <c r="L109" s="18"/>
      <c r="M109" s="18"/>
      <c r="N109" s="18"/>
      <c r="O109" s="17"/>
      <c r="P109" s="17"/>
      <c r="Q109" s="45"/>
    </row>
    <row r="110" spans="7:17" s="6" customFormat="1" ht="15.75">
      <c r="G110" s="17"/>
      <c r="H110" s="17"/>
      <c r="I110" s="17"/>
      <c r="J110" s="18"/>
      <c r="K110" s="18"/>
      <c r="L110" s="18"/>
      <c r="M110" s="18"/>
      <c r="N110" s="18"/>
      <c r="O110" s="17"/>
      <c r="P110" s="17"/>
      <c r="Q110" s="45"/>
    </row>
    <row r="111" spans="7:17" s="6" customFormat="1" ht="15.75">
      <c r="G111" s="17"/>
      <c r="H111" s="17"/>
      <c r="I111" s="17"/>
      <c r="J111" s="18"/>
      <c r="K111" s="18"/>
      <c r="L111" s="18"/>
      <c r="M111" s="18"/>
      <c r="N111" s="18"/>
      <c r="O111" s="17"/>
      <c r="P111" s="17"/>
      <c r="Q111" s="45"/>
    </row>
    <row r="112" spans="7:17" s="6" customFormat="1" ht="15.75">
      <c r="G112" s="17"/>
      <c r="H112" s="17"/>
      <c r="I112" s="17"/>
      <c r="J112" s="18"/>
      <c r="K112" s="18"/>
      <c r="L112" s="18"/>
      <c r="M112" s="18"/>
      <c r="N112" s="18"/>
      <c r="O112" s="17"/>
      <c r="P112" s="17"/>
      <c r="Q112" s="45"/>
    </row>
    <row r="113" spans="7:17" s="6" customFormat="1" ht="15.75">
      <c r="G113" s="17"/>
      <c r="H113" s="17"/>
      <c r="I113" s="17"/>
      <c r="J113" s="18"/>
      <c r="K113" s="18"/>
      <c r="L113" s="18"/>
      <c r="M113" s="18"/>
      <c r="N113" s="18"/>
      <c r="O113" s="17"/>
      <c r="P113" s="17"/>
      <c r="Q113" s="45"/>
    </row>
    <row r="114" spans="7:17" s="6" customFormat="1" ht="15.75">
      <c r="G114" s="17"/>
      <c r="H114" s="17"/>
      <c r="I114" s="17"/>
      <c r="J114" s="18"/>
      <c r="K114" s="18"/>
      <c r="L114" s="18"/>
      <c r="M114" s="18"/>
      <c r="N114" s="18"/>
      <c r="O114" s="17"/>
      <c r="P114" s="17"/>
      <c r="Q114" s="45"/>
    </row>
    <row r="115" spans="7:17" s="6" customFormat="1" ht="15.75">
      <c r="G115" s="17"/>
      <c r="H115" s="17"/>
      <c r="I115" s="17"/>
      <c r="J115" s="18"/>
      <c r="K115" s="18"/>
      <c r="L115" s="18"/>
      <c r="M115" s="18"/>
      <c r="N115" s="18"/>
      <c r="O115" s="17"/>
      <c r="P115" s="17"/>
      <c r="Q115" s="45"/>
    </row>
    <row r="116" spans="7:17" s="6" customFormat="1" ht="15.75">
      <c r="G116" s="17"/>
      <c r="H116" s="17"/>
      <c r="I116" s="17"/>
      <c r="J116" s="18"/>
      <c r="K116" s="18"/>
      <c r="L116" s="18"/>
      <c r="M116" s="18"/>
      <c r="N116" s="18"/>
      <c r="O116" s="17"/>
      <c r="P116" s="17"/>
      <c r="Q116" s="45"/>
    </row>
    <row r="117" spans="7:17" s="6" customFormat="1" ht="15.75">
      <c r="G117" s="17"/>
      <c r="H117" s="17"/>
      <c r="I117" s="17"/>
      <c r="J117" s="18"/>
      <c r="K117" s="18"/>
      <c r="L117" s="18"/>
      <c r="M117" s="18"/>
      <c r="N117" s="18"/>
      <c r="O117" s="17"/>
      <c r="P117" s="17"/>
      <c r="Q117" s="45"/>
    </row>
    <row r="118" spans="7:17" s="6" customFormat="1" ht="15.75">
      <c r="G118" s="17"/>
      <c r="H118" s="17"/>
      <c r="I118" s="17"/>
      <c r="J118" s="18"/>
      <c r="K118" s="18"/>
      <c r="L118" s="18"/>
      <c r="M118" s="18"/>
      <c r="N118" s="18"/>
      <c r="O118" s="17"/>
      <c r="P118" s="17"/>
      <c r="Q118" s="45"/>
    </row>
    <row r="119" spans="7:17" s="6" customFormat="1" ht="15.75">
      <c r="G119" s="17"/>
      <c r="H119" s="17"/>
      <c r="I119" s="17"/>
      <c r="J119" s="18"/>
      <c r="K119" s="18"/>
      <c r="L119" s="18"/>
      <c r="M119" s="18"/>
      <c r="N119" s="18"/>
      <c r="O119" s="17"/>
      <c r="P119" s="17"/>
      <c r="Q119" s="45"/>
    </row>
    <row r="120" spans="7:17" s="6" customFormat="1" ht="15.75">
      <c r="G120" s="17"/>
      <c r="H120" s="17"/>
      <c r="I120" s="17"/>
      <c r="J120" s="18"/>
      <c r="K120" s="18"/>
      <c r="L120" s="18"/>
      <c r="M120" s="18"/>
      <c r="N120" s="18"/>
      <c r="O120" s="17"/>
      <c r="P120" s="17"/>
      <c r="Q120" s="45"/>
    </row>
    <row r="121" spans="7:17" s="6" customFormat="1" ht="15.75">
      <c r="G121" s="17"/>
      <c r="H121" s="17"/>
      <c r="I121" s="17"/>
      <c r="J121" s="18"/>
      <c r="K121" s="18"/>
      <c r="L121" s="18"/>
      <c r="M121" s="18"/>
      <c r="N121" s="18"/>
      <c r="O121" s="17"/>
      <c r="P121" s="17"/>
      <c r="Q121" s="45"/>
    </row>
    <row r="122" spans="7:17" s="6" customFormat="1" ht="15.75">
      <c r="G122" s="17"/>
      <c r="H122" s="17"/>
      <c r="I122" s="17"/>
      <c r="J122" s="18"/>
      <c r="K122" s="18"/>
      <c r="L122" s="18"/>
      <c r="M122" s="18"/>
      <c r="N122" s="18"/>
      <c r="O122" s="17"/>
      <c r="P122" s="17"/>
      <c r="Q122" s="45"/>
    </row>
    <row r="123" spans="7:17" s="6" customFormat="1" ht="15.75">
      <c r="G123" s="17"/>
      <c r="H123" s="17"/>
      <c r="I123" s="17"/>
      <c r="J123" s="18"/>
      <c r="K123" s="18"/>
      <c r="L123" s="18"/>
      <c r="M123" s="18"/>
      <c r="N123" s="18"/>
      <c r="O123" s="17"/>
      <c r="P123" s="17"/>
      <c r="Q123" s="45"/>
    </row>
    <row r="124" spans="7:17" s="6" customFormat="1" ht="15.75">
      <c r="G124" s="17"/>
      <c r="H124" s="17"/>
      <c r="I124" s="17"/>
      <c r="J124" s="18"/>
      <c r="K124" s="18"/>
      <c r="L124" s="18"/>
      <c r="M124" s="18"/>
      <c r="N124" s="18"/>
      <c r="O124" s="17"/>
      <c r="P124" s="17"/>
      <c r="Q124" s="45"/>
    </row>
    <row r="125" spans="7:17" s="6" customFormat="1" ht="15.75">
      <c r="G125" s="17"/>
      <c r="H125" s="17"/>
      <c r="I125" s="17"/>
      <c r="J125" s="18"/>
      <c r="K125" s="18"/>
      <c r="L125" s="18"/>
      <c r="M125" s="18"/>
      <c r="N125" s="18"/>
      <c r="O125" s="17"/>
      <c r="P125" s="17"/>
      <c r="Q125" s="45"/>
    </row>
    <row r="126" spans="7:17" s="6" customFormat="1" ht="15.75">
      <c r="G126" s="17"/>
      <c r="H126" s="17"/>
      <c r="I126" s="17"/>
      <c r="J126" s="18"/>
      <c r="K126" s="18"/>
      <c r="L126" s="18"/>
      <c r="M126" s="18"/>
      <c r="N126" s="18"/>
      <c r="O126" s="17"/>
      <c r="P126" s="17"/>
      <c r="Q126" s="45"/>
    </row>
    <row r="127" spans="7:17" s="6" customFormat="1" ht="15.75">
      <c r="G127" s="17"/>
      <c r="H127" s="17"/>
      <c r="I127" s="17"/>
      <c r="J127" s="18"/>
      <c r="K127" s="18"/>
      <c r="L127" s="18"/>
      <c r="M127" s="18"/>
      <c r="N127" s="18"/>
      <c r="O127" s="17"/>
      <c r="P127" s="17"/>
      <c r="Q127" s="45"/>
    </row>
    <row r="128" spans="7:17" s="6" customFormat="1" ht="15.75">
      <c r="G128" s="17"/>
      <c r="H128" s="17"/>
      <c r="I128" s="17"/>
      <c r="J128" s="18"/>
      <c r="K128" s="18"/>
      <c r="L128" s="18"/>
      <c r="M128" s="18"/>
      <c r="N128" s="18"/>
      <c r="O128" s="17"/>
      <c r="P128" s="17"/>
      <c r="Q128" s="45"/>
    </row>
    <row r="129" spans="7:17" s="6" customFormat="1" ht="15.75">
      <c r="G129" s="17"/>
      <c r="H129" s="17"/>
      <c r="I129" s="17"/>
      <c r="J129" s="18"/>
      <c r="K129" s="18"/>
      <c r="L129" s="18"/>
      <c r="M129" s="18"/>
      <c r="N129" s="18"/>
      <c r="O129" s="17"/>
      <c r="P129" s="17"/>
      <c r="Q129" s="45"/>
    </row>
    <row r="130" spans="7:17" s="6" customFormat="1" ht="15.75">
      <c r="G130" s="17"/>
      <c r="H130" s="17"/>
      <c r="I130" s="17"/>
      <c r="J130" s="18"/>
      <c r="K130" s="18"/>
      <c r="L130" s="18"/>
      <c r="M130" s="18"/>
      <c r="N130" s="18"/>
      <c r="O130" s="17"/>
      <c r="P130" s="17"/>
      <c r="Q130" s="45"/>
    </row>
    <row r="131" spans="7:17" s="6" customFormat="1" ht="15.75">
      <c r="G131" s="17"/>
      <c r="H131" s="17"/>
      <c r="I131" s="17"/>
      <c r="J131" s="18"/>
      <c r="K131" s="18"/>
      <c r="L131" s="18"/>
      <c r="M131" s="18"/>
      <c r="N131" s="18"/>
      <c r="O131" s="17"/>
      <c r="P131" s="17"/>
      <c r="Q131" s="45"/>
    </row>
    <row r="132" spans="7:17" s="6" customFormat="1" ht="15.75">
      <c r="G132" s="17"/>
      <c r="H132" s="17"/>
      <c r="I132" s="17"/>
      <c r="J132" s="18"/>
      <c r="K132" s="18"/>
      <c r="L132" s="18"/>
      <c r="M132" s="18"/>
      <c r="N132" s="18"/>
      <c r="O132" s="17"/>
      <c r="P132" s="17"/>
      <c r="Q132" s="45"/>
    </row>
    <row r="133" spans="7:17" s="6" customFormat="1" ht="15.75">
      <c r="G133" s="17"/>
      <c r="H133" s="17"/>
      <c r="I133" s="17"/>
      <c r="J133" s="18"/>
      <c r="K133" s="18"/>
      <c r="L133" s="18"/>
      <c r="M133" s="18"/>
      <c r="N133" s="18"/>
      <c r="O133" s="17"/>
      <c r="P133" s="17"/>
      <c r="Q133" s="45"/>
    </row>
    <row r="134" spans="7:17" s="6" customFormat="1" ht="15.75">
      <c r="G134" s="17"/>
      <c r="H134" s="17"/>
      <c r="I134" s="17"/>
      <c r="J134" s="18"/>
      <c r="K134" s="18"/>
      <c r="L134" s="18"/>
      <c r="M134" s="18"/>
      <c r="N134" s="18"/>
      <c r="O134" s="17"/>
      <c r="P134" s="17"/>
      <c r="Q134" s="45"/>
    </row>
    <row r="135" spans="7:17" s="6" customFormat="1" ht="15.75">
      <c r="G135" s="17"/>
      <c r="H135" s="17"/>
      <c r="I135" s="17"/>
      <c r="J135" s="18"/>
      <c r="K135" s="18"/>
      <c r="L135" s="18"/>
      <c r="M135" s="18"/>
      <c r="N135" s="18"/>
      <c r="O135" s="17"/>
      <c r="P135" s="17"/>
      <c r="Q135" s="45"/>
    </row>
    <row r="136" spans="7:17" s="6" customFormat="1" ht="15.75">
      <c r="G136" s="17"/>
      <c r="H136" s="17"/>
      <c r="I136" s="17"/>
      <c r="J136" s="18"/>
      <c r="K136" s="18"/>
      <c r="L136" s="18"/>
      <c r="M136" s="18"/>
      <c r="N136" s="18"/>
      <c r="O136" s="17"/>
      <c r="P136" s="17"/>
      <c r="Q136" s="45"/>
    </row>
    <row r="137" spans="7:17" s="6" customFormat="1" ht="15.75">
      <c r="G137" s="17"/>
      <c r="H137" s="17"/>
      <c r="I137" s="17"/>
      <c r="J137" s="18"/>
      <c r="K137" s="18"/>
      <c r="L137" s="18"/>
      <c r="M137" s="18"/>
      <c r="N137" s="18"/>
      <c r="O137" s="17"/>
      <c r="P137" s="17"/>
      <c r="Q137" s="45"/>
    </row>
    <row r="138" spans="7:17" s="6" customFormat="1" ht="15.75">
      <c r="G138" s="17"/>
      <c r="H138" s="17"/>
      <c r="I138" s="17"/>
      <c r="J138" s="18"/>
      <c r="K138" s="18"/>
      <c r="L138" s="18"/>
      <c r="M138" s="18"/>
      <c r="N138" s="18"/>
      <c r="O138" s="17"/>
      <c r="P138" s="17"/>
      <c r="Q138" s="45"/>
    </row>
    <row r="139" spans="7:17" s="6" customFormat="1" ht="15.75">
      <c r="G139" s="17"/>
      <c r="H139" s="17"/>
      <c r="I139" s="17"/>
      <c r="J139" s="18"/>
      <c r="K139" s="18"/>
      <c r="L139" s="18"/>
      <c r="M139" s="18"/>
      <c r="N139" s="18"/>
      <c r="O139" s="17"/>
      <c r="P139" s="17"/>
      <c r="Q139" s="45"/>
    </row>
    <row r="140" spans="7:17" s="6" customFormat="1" ht="15.75">
      <c r="G140" s="17"/>
      <c r="H140" s="17"/>
      <c r="I140" s="17"/>
      <c r="J140" s="18"/>
      <c r="K140" s="18"/>
      <c r="L140" s="18"/>
      <c r="M140" s="18"/>
      <c r="N140" s="18"/>
      <c r="O140" s="17"/>
      <c r="P140" s="17"/>
      <c r="Q140" s="45"/>
    </row>
    <row r="141" spans="7:17" s="6" customFormat="1" ht="15.75">
      <c r="G141" s="17"/>
      <c r="H141" s="17"/>
      <c r="I141" s="17"/>
      <c r="J141" s="18"/>
      <c r="K141" s="18"/>
      <c r="L141" s="18"/>
      <c r="M141" s="18"/>
      <c r="N141" s="18"/>
      <c r="O141" s="17"/>
      <c r="P141" s="17"/>
      <c r="Q141" s="45"/>
    </row>
    <row r="142" spans="7:17" s="6" customFormat="1" ht="15.75">
      <c r="G142" s="17"/>
      <c r="H142" s="17"/>
      <c r="I142" s="17"/>
      <c r="J142" s="18"/>
      <c r="K142" s="18"/>
      <c r="L142" s="18"/>
      <c r="M142" s="18"/>
      <c r="N142" s="18"/>
      <c r="O142" s="17"/>
      <c r="P142" s="17"/>
      <c r="Q142" s="45"/>
    </row>
    <row r="143" spans="7:17" s="6" customFormat="1" ht="15.75">
      <c r="G143" s="17"/>
      <c r="H143" s="17"/>
      <c r="I143" s="17"/>
      <c r="J143" s="18"/>
      <c r="K143" s="18"/>
      <c r="L143" s="18"/>
      <c r="M143" s="18"/>
      <c r="N143" s="18"/>
      <c r="O143" s="17"/>
      <c r="P143" s="17"/>
      <c r="Q143" s="45"/>
    </row>
    <row r="144" spans="7:17" s="6" customFormat="1" ht="15.75">
      <c r="G144" s="17"/>
      <c r="H144" s="17"/>
      <c r="I144" s="17"/>
      <c r="J144" s="18"/>
      <c r="K144" s="18"/>
      <c r="L144" s="18"/>
      <c r="M144" s="18"/>
      <c r="N144" s="18"/>
      <c r="O144" s="17"/>
      <c r="P144" s="17"/>
      <c r="Q144" s="45"/>
    </row>
    <row r="145" spans="7:17" s="6" customFormat="1" ht="15.75">
      <c r="G145" s="17"/>
      <c r="H145" s="17"/>
      <c r="I145" s="17"/>
      <c r="J145" s="18"/>
      <c r="K145" s="18"/>
      <c r="L145" s="18"/>
      <c r="M145" s="18"/>
      <c r="N145" s="18"/>
      <c r="O145" s="17"/>
      <c r="P145" s="17"/>
      <c r="Q145" s="45"/>
    </row>
    <row r="146" spans="7:17" s="6" customFormat="1" ht="15.75">
      <c r="G146" s="17"/>
      <c r="H146" s="17"/>
      <c r="I146" s="17"/>
      <c r="J146" s="18"/>
      <c r="K146" s="18"/>
      <c r="L146" s="18"/>
      <c r="M146" s="18"/>
      <c r="N146" s="18"/>
      <c r="O146" s="17"/>
      <c r="P146" s="17"/>
      <c r="Q146" s="45"/>
    </row>
    <row r="147" spans="7:17" s="6" customFormat="1" ht="15.75">
      <c r="G147" s="17"/>
      <c r="H147" s="17"/>
      <c r="I147" s="17"/>
      <c r="J147" s="18"/>
      <c r="K147" s="18"/>
      <c r="L147" s="18"/>
      <c r="M147" s="18"/>
      <c r="N147" s="18"/>
      <c r="O147" s="17"/>
      <c r="P147" s="17"/>
      <c r="Q147" s="45"/>
    </row>
    <row r="148" spans="7:17" s="6" customFormat="1" ht="15.75">
      <c r="G148" s="17"/>
      <c r="H148" s="17"/>
      <c r="I148" s="17"/>
      <c r="J148" s="18"/>
      <c r="K148" s="18"/>
      <c r="L148" s="18"/>
      <c r="M148" s="18"/>
      <c r="N148" s="18"/>
      <c r="O148" s="17"/>
      <c r="P148" s="17"/>
      <c r="Q148" s="45"/>
    </row>
    <row r="149" spans="7:17" s="6" customFormat="1" ht="15.75">
      <c r="G149" s="17"/>
      <c r="H149" s="17"/>
      <c r="I149" s="17"/>
      <c r="J149" s="18"/>
      <c r="K149" s="18"/>
      <c r="L149" s="18"/>
      <c r="M149" s="18"/>
      <c r="N149" s="18"/>
      <c r="O149" s="17"/>
      <c r="P149" s="17"/>
      <c r="Q149" s="45"/>
    </row>
    <row r="150" spans="7:17" s="6" customFormat="1" ht="15.75">
      <c r="G150" s="17"/>
      <c r="H150" s="17"/>
      <c r="I150" s="17"/>
      <c r="J150" s="18"/>
      <c r="K150" s="18"/>
      <c r="L150" s="18"/>
      <c r="M150" s="18"/>
      <c r="N150" s="18"/>
      <c r="O150" s="17"/>
      <c r="P150" s="17"/>
      <c r="Q150" s="45"/>
    </row>
    <row r="151" spans="7:17" s="6" customFormat="1" ht="15.75">
      <c r="G151" s="17"/>
      <c r="H151" s="17"/>
      <c r="I151" s="17"/>
      <c r="J151" s="18"/>
      <c r="K151" s="18"/>
      <c r="L151" s="18"/>
      <c r="M151" s="18"/>
      <c r="N151" s="18"/>
      <c r="O151" s="17"/>
      <c r="P151" s="17"/>
      <c r="Q151" s="45"/>
    </row>
    <row r="152" spans="7:17" s="6" customFormat="1" ht="15.75">
      <c r="G152" s="17"/>
      <c r="H152" s="17"/>
      <c r="I152" s="17"/>
      <c r="J152" s="18"/>
      <c r="K152" s="18"/>
      <c r="L152" s="18"/>
      <c r="M152" s="18"/>
      <c r="N152" s="18"/>
      <c r="O152" s="17"/>
      <c r="P152" s="17"/>
      <c r="Q152" s="45"/>
    </row>
    <row r="153" spans="7:17" s="6" customFormat="1" ht="15.75">
      <c r="G153" s="17"/>
      <c r="H153" s="17"/>
      <c r="I153" s="17"/>
      <c r="J153" s="18"/>
      <c r="K153" s="18"/>
      <c r="L153" s="18"/>
      <c r="M153" s="18"/>
      <c r="N153" s="18"/>
      <c r="O153" s="17"/>
      <c r="P153" s="17"/>
      <c r="Q153" s="45"/>
    </row>
    <row r="154" spans="7:17" s="6" customFormat="1" ht="15.75">
      <c r="G154" s="17"/>
      <c r="H154" s="17"/>
      <c r="I154" s="17"/>
      <c r="J154" s="18"/>
      <c r="K154" s="18"/>
      <c r="L154" s="18"/>
      <c r="M154" s="18"/>
      <c r="N154" s="18"/>
      <c r="O154" s="17"/>
      <c r="P154" s="17"/>
      <c r="Q154" s="45"/>
    </row>
    <row r="155" spans="7:17" s="6" customFormat="1" ht="15.75">
      <c r="G155" s="17"/>
      <c r="H155" s="17"/>
      <c r="I155" s="17"/>
      <c r="J155" s="18"/>
      <c r="K155" s="18"/>
      <c r="L155" s="18"/>
      <c r="M155" s="18"/>
      <c r="N155" s="18"/>
      <c r="O155" s="17"/>
      <c r="P155" s="17"/>
      <c r="Q155" s="45"/>
    </row>
    <row r="156" spans="7:17" s="6" customFormat="1" ht="15.75">
      <c r="G156" s="17"/>
      <c r="H156" s="17"/>
      <c r="I156" s="17"/>
      <c r="J156" s="18"/>
      <c r="K156" s="18"/>
      <c r="L156" s="18"/>
      <c r="M156" s="18"/>
      <c r="N156" s="18"/>
      <c r="O156" s="17"/>
      <c r="P156" s="17"/>
      <c r="Q156" s="45"/>
    </row>
    <row r="157" spans="7:17" s="6" customFormat="1" ht="15.75">
      <c r="G157" s="17"/>
      <c r="H157" s="17"/>
      <c r="I157" s="17"/>
      <c r="J157" s="18"/>
      <c r="K157" s="18"/>
      <c r="L157" s="18"/>
      <c r="M157" s="18"/>
      <c r="N157" s="18"/>
      <c r="O157" s="17"/>
      <c r="P157" s="17"/>
      <c r="Q157" s="45"/>
    </row>
    <row r="158" spans="7:17" s="6" customFormat="1" ht="15.75">
      <c r="G158" s="17"/>
      <c r="H158" s="17"/>
      <c r="I158" s="17"/>
      <c r="J158" s="18"/>
      <c r="K158" s="18"/>
      <c r="L158" s="18"/>
      <c r="M158" s="18"/>
      <c r="N158" s="18"/>
      <c r="O158" s="17"/>
      <c r="P158" s="17"/>
      <c r="Q158" s="45"/>
    </row>
    <row r="159" spans="7:17" s="6" customFormat="1" ht="15.75">
      <c r="G159" s="17"/>
      <c r="H159" s="17"/>
      <c r="I159" s="17"/>
      <c r="J159" s="18"/>
      <c r="K159" s="18"/>
      <c r="L159" s="18"/>
      <c r="M159" s="18"/>
      <c r="N159" s="18"/>
      <c r="O159" s="17"/>
      <c r="P159" s="17"/>
      <c r="Q159" s="45"/>
    </row>
    <row r="160" spans="7:17" s="6" customFormat="1" ht="15.75">
      <c r="G160" s="17"/>
      <c r="H160" s="17"/>
      <c r="I160" s="17"/>
      <c r="J160" s="18"/>
      <c r="K160" s="18"/>
      <c r="L160" s="18"/>
      <c r="M160" s="18"/>
      <c r="N160" s="18"/>
      <c r="O160" s="17"/>
      <c r="P160" s="17"/>
      <c r="Q160" s="45"/>
    </row>
    <row r="161" spans="7:17" s="6" customFormat="1" ht="15.75">
      <c r="G161" s="17"/>
      <c r="H161" s="17"/>
      <c r="I161" s="17"/>
      <c r="J161" s="18"/>
      <c r="K161" s="18"/>
      <c r="L161" s="18"/>
      <c r="M161" s="18"/>
      <c r="N161" s="18"/>
      <c r="O161" s="17"/>
      <c r="P161" s="17"/>
      <c r="Q161" s="45"/>
    </row>
    <row r="162" spans="7:17" s="6" customFormat="1" ht="15.75">
      <c r="G162" s="17"/>
      <c r="H162" s="17"/>
      <c r="I162" s="17"/>
      <c r="J162" s="18"/>
      <c r="K162" s="18"/>
      <c r="L162" s="18"/>
      <c r="M162" s="18"/>
      <c r="N162" s="18"/>
      <c r="O162" s="17"/>
      <c r="P162" s="17"/>
      <c r="Q162" s="45"/>
    </row>
    <row r="163" spans="7:17" s="6" customFormat="1" ht="15.75">
      <c r="G163" s="17"/>
      <c r="H163" s="17"/>
      <c r="I163" s="17"/>
      <c r="J163" s="18"/>
      <c r="K163" s="18"/>
      <c r="L163" s="18"/>
      <c r="M163" s="18"/>
      <c r="N163" s="18"/>
      <c r="O163" s="17"/>
      <c r="P163" s="17"/>
      <c r="Q163" s="45"/>
    </row>
    <row r="164" spans="7:17" s="6" customFormat="1" ht="15.75">
      <c r="G164" s="17"/>
      <c r="H164" s="17"/>
      <c r="I164" s="17"/>
      <c r="J164" s="18"/>
      <c r="K164" s="18"/>
      <c r="L164" s="18"/>
      <c r="M164" s="18"/>
      <c r="N164" s="18"/>
      <c r="O164" s="17"/>
      <c r="P164" s="17"/>
      <c r="Q164" s="45"/>
    </row>
    <row r="165" spans="7:17" s="6" customFormat="1" ht="15.75">
      <c r="G165" s="17"/>
      <c r="H165" s="17"/>
      <c r="I165" s="17"/>
      <c r="J165" s="18"/>
      <c r="K165" s="18"/>
      <c r="L165" s="18"/>
      <c r="M165" s="18"/>
      <c r="N165" s="18"/>
      <c r="O165" s="17"/>
      <c r="P165" s="17"/>
      <c r="Q165" s="45"/>
    </row>
    <row r="166" spans="7:17" s="6" customFormat="1" ht="15.75">
      <c r="G166" s="17"/>
      <c r="H166" s="17"/>
      <c r="I166" s="17"/>
      <c r="J166" s="18"/>
      <c r="K166" s="18"/>
      <c r="L166" s="18"/>
      <c r="M166" s="18"/>
      <c r="N166" s="18"/>
      <c r="O166" s="17"/>
      <c r="P166" s="17"/>
      <c r="Q166" s="45"/>
    </row>
    <row r="167" spans="7:17" s="6" customFormat="1" ht="15.75">
      <c r="G167" s="17"/>
      <c r="H167" s="17"/>
      <c r="I167" s="17"/>
      <c r="J167" s="18"/>
      <c r="K167" s="18"/>
      <c r="L167" s="18"/>
      <c r="M167" s="18"/>
      <c r="N167" s="18"/>
      <c r="O167" s="17"/>
      <c r="P167" s="17"/>
      <c r="Q167" s="45"/>
    </row>
    <row r="168" spans="7:17" s="6" customFormat="1" ht="15.75">
      <c r="G168" s="17"/>
      <c r="H168" s="17"/>
      <c r="I168" s="17"/>
      <c r="J168" s="18"/>
      <c r="K168" s="18"/>
      <c r="L168" s="18"/>
      <c r="M168" s="18"/>
      <c r="N168" s="18"/>
      <c r="O168" s="17"/>
      <c r="P168" s="17"/>
      <c r="Q168" s="45"/>
    </row>
    <row r="169" spans="7:17" s="6" customFormat="1" ht="15.75">
      <c r="G169" s="17"/>
      <c r="H169" s="17"/>
      <c r="I169" s="17"/>
      <c r="J169" s="18"/>
      <c r="K169" s="18"/>
      <c r="L169" s="18"/>
      <c r="M169" s="18"/>
      <c r="N169" s="18"/>
      <c r="O169" s="17"/>
      <c r="P169" s="17"/>
      <c r="Q169" s="45"/>
    </row>
    <row r="170" spans="7:17" s="6" customFormat="1" ht="15.75">
      <c r="G170" s="17"/>
      <c r="H170" s="17"/>
      <c r="I170" s="17"/>
      <c r="J170" s="18"/>
      <c r="K170" s="18"/>
      <c r="L170" s="18"/>
      <c r="M170" s="18"/>
      <c r="N170" s="18"/>
      <c r="O170" s="17"/>
      <c r="P170" s="17"/>
      <c r="Q170" s="45"/>
    </row>
    <row r="171" spans="7:17" s="6" customFormat="1" ht="15.75">
      <c r="G171" s="17"/>
      <c r="H171" s="17"/>
      <c r="I171" s="17"/>
      <c r="J171" s="18"/>
      <c r="K171" s="18"/>
      <c r="L171" s="18"/>
      <c r="M171" s="18"/>
      <c r="N171" s="18"/>
      <c r="O171" s="17"/>
      <c r="P171" s="17"/>
      <c r="Q171" s="45"/>
    </row>
    <row r="172" spans="7:17" s="6" customFormat="1" ht="15.75">
      <c r="G172" s="17"/>
      <c r="H172" s="17"/>
      <c r="I172" s="17"/>
      <c r="J172" s="18"/>
      <c r="K172" s="18"/>
      <c r="L172" s="18"/>
      <c r="M172" s="18"/>
      <c r="N172" s="18"/>
      <c r="O172" s="17"/>
      <c r="P172" s="17"/>
      <c r="Q172" s="45"/>
    </row>
    <row r="173" spans="7:17" s="6" customFormat="1" ht="15.75">
      <c r="G173" s="17"/>
      <c r="H173" s="17"/>
      <c r="I173" s="17"/>
      <c r="J173" s="18"/>
      <c r="K173" s="18"/>
      <c r="L173" s="18"/>
      <c r="M173" s="18"/>
      <c r="N173" s="18"/>
      <c r="O173" s="17"/>
      <c r="P173" s="17"/>
      <c r="Q173" s="45"/>
    </row>
    <row r="174" spans="7:17" s="6" customFormat="1" ht="15.75">
      <c r="G174" s="17"/>
      <c r="H174" s="17"/>
      <c r="I174" s="17"/>
      <c r="J174" s="18"/>
      <c r="K174" s="18"/>
      <c r="L174" s="18"/>
      <c r="M174" s="18"/>
      <c r="N174" s="18"/>
      <c r="O174" s="17"/>
      <c r="P174" s="17"/>
      <c r="Q174" s="45"/>
    </row>
    <row r="175" spans="7:17" s="6" customFormat="1" ht="15.75">
      <c r="G175" s="17"/>
      <c r="H175" s="17"/>
      <c r="I175" s="17"/>
      <c r="J175" s="18"/>
      <c r="K175" s="18"/>
      <c r="L175" s="18"/>
      <c r="M175" s="18"/>
      <c r="N175" s="18"/>
      <c r="O175" s="17"/>
      <c r="P175" s="17"/>
      <c r="Q175" s="45"/>
    </row>
    <row r="176" spans="7:17" s="6" customFormat="1" ht="15.75">
      <c r="G176" s="17"/>
      <c r="H176" s="17"/>
      <c r="I176" s="17"/>
      <c r="J176" s="18"/>
      <c r="K176" s="18"/>
      <c r="L176" s="18"/>
      <c r="M176" s="18"/>
      <c r="N176" s="18"/>
      <c r="O176" s="17"/>
      <c r="P176" s="17"/>
      <c r="Q176" s="45"/>
    </row>
    <row r="177" spans="7:17" s="6" customFormat="1" ht="15.75">
      <c r="G177" s="17"/>
      <c r="H177" s="17"/>
      <c r="I177" s="17"/>
      <c r="J177" s="18"/>
      <c r="K177" s="18"/>
      <c r="L177" s="18"/>
      <c r="M177" s="18"/>
      <c r="N177" s="18"/>
      <c r="O177" s="17"/>
      <c r="P177" s="17"/>
      <c r="Q177" s="45"/>
    </row>
    <row r="178" spans="7:17" s="6" customFormat="1" ht="15.75">
      <c r="G178" s="17"/>
      <c r="H178" s="17"/>
      <c r="I178" s="17"/>
      <c r="J178" s="18"/>
      <c r="K178" s="18"/>
      <c r="L178" s="18"/>
      <c r="M178" s="18"/>
      <c r="N178" s="18"/>
      <c r="O178" s="17"/>
      <c r="P178" s="17"/>
      <c r="Q178" s="45"/>
    </row>
    <row r="179" spans="7:17" s="6" customFormat="1" ht="15.75">
      <c r="G179" s="17"/>
      <c r="H179" s="17"/>
      <c r="I179" s="17"/>
      <c r="J179" s="18"/>
      <c r="K179" s="18"/>
      <c r="L179" s="18"/>
      <c r="M179" s="18"/>
      <c r="N179" s="18"/>
      <c r="O179" s="17"/>
      <c r="P179" s="17"/>
      <c r="Q179" s="45"/>
    </row>
    <row r="180" spans="7:17" s="6" customFormat="1" ht="15.75">
      <c r="G180" s="17"/>
      <c r="H180" s="17"/>
      <c r="I180" s="17"/>
      <c r="J180" s="18"/>
      <c r="K180" s="18"/>
      <c r="L180" s="18"/>
      <c r="M180" s="18"/>
      <c r="N180" s="18"/>
      <c r="O180" s="17"/>
      <c r="P180" s="17"/>
      <c r="Q180" s="45"/>
    </row>
    <row r="181" spans="7:17" s="6" customFormat="1" ht="15.75">
      <c r="G181" s="17"/>
      <c r="H181" s="17"/>
      <c r="I181" s="17"/>
      <c r="J181" s="18"/>
      <c r="K181" s="18"/>
      <c r="L181" s="18"/>
      <c r="M181" s="18"/>
      <c r="N181" s="18"/>
      <c r="O181" s="17"/>
      <c r="P181" s="17"/>
      <c r="Q181" s="45"/>
    </row>
    <row r="182" spans="7:17" s="6" customFormat="1" ht="15.75">
      <c r="G182" s="17"/>
      <c r="H182" s="17"/>
      <c r="I182" s="17"/>
      <c r="J182" s="18"/>
      <c r="K182" s="18"/>
      <c r="L182" s="18"/>
      <c r="M182" s="18"/>
      <c r="N182" s="18"/>
      <c r="O182" s="17"/>
      <c r="P182" s="17"/>
      <c r="Q182" s="45"/>
    </row>
    <row r="183" spans="7:17" s="6" customFormat="1" ht="15.75">
      <c r="G183" s="17"/>
      <c r="H183" s="17"/>
      <c r="I183" s="17"/>
      <c r="J183" s="18"/>
      <c r="K183" s="18"/>
      <c r="L183" s="18"/>
      <c r="M183" s="18"/>
      <c r="N183" s="18"/>
      <c r="O183" s="17"/>
      <c r="P183" s="17"/>
      <c r="Q183" s="45"/>
    </row>
    <row r="184" spans="7:17" s="6" customFormat="1" ht="15.75">
      <c r="G184" s="17"/>
      <c r="H184" s="17"/>
      <c r="I184" s="17"/>
      <c r="J184" s="18"/>
      <c r="K184" s="18"/>
      <c r="L184" s="18"/>
      <c r="M184" s="18"/>
      <c r="N184" s="18"/>
      <c r="O184" s="17"/>
      <c r="P184" s="17"/>
      <c r="Q184" s="45"/>
    </row>
    <row r="185" spans="7:17" s="6" customFormat="1" ht="15.75">
      <c r="G185" s="17"/>
      <c r="H185" s="17"/>
      <c r="I185" s="17"/>
      <c r="J185" s="18"/>
      <c r="K185" s="18"/>
      <c r="L185" s="18"/>
      <c r="M185" s="18"/>
      <c r="N185" s="18"/>
      <c r="O185" s="17"/>
      <c r="P185" s="17"/>
      <c r="Q185" s="45"/>
    </row>
    <row r="186" spans="7:17" s="6" customFormat="1" ht="15.75">
      <c r="G186" s="17"/>
      <c r="H186" s="17"/>
      <c r="I186" s="17"/>
      <c r="J186" s="18"/>
      <c r="K186" s="18"/>
      <c r="L186" s="18"/>
      <c r="M186" s="18"/>
      <c r="N186" s="18"/>
      <c r="O186" s="17"/>
      <c r="P186" s="17"/>
      <c r="Q186" s="45"/>
    </row>
    <row r="187" spans="7:17" s="6" customFormat="1" ht="15.75">
      <c r="G187" s="17"/>
      <c r="H187" s="17"/>
      <c r="I187" s="17"/>
      <c r="J187" s="18"/>
      <c r="K187" s="18"/>
      <c r="L187" s="18"/>
      <c r="M187" s="18"/>
      <c r="N187" s="18"/>
      <c r="O187" s="17"/>
      <c r="P187" s="17"/>
      <c r="Q187" s="45"/>
    </row>
    <row r="188" spans="7:17" s="6" customFormat="1" ht="15.75">
      <c r="G188" s="17"/>
      <c r="H188" s="17"/>
      <c r="I188" s="17"/>
      <c r="J188" s="18"/>
      <c r="K188" s="18"/>
      <c r="L188" s="18"/>
      <c r="M188" s="18"/>
      <c r="N188" s="18"/>
      <c r="O188" s="17"/>
      <c r="P188" s="17"/>
      <c r="Q188" s="45"/>
    </row>
    <row r="189" spans="7:17" s="6" customFormat="1" ht="15.75">
      <c r="G189" s="17"/>
      <c r="H189" s="17"/>
      <c r="I189" s="17"/>
      <c r="J189" s="18"/>
      <c r="K189" s="18"/>
      <c r="L189" s="18"/>
      <c r="M189" s="18"/>
      <c r="N189" s="18"/>
      <c r="O189" s="17"/>
      <c r="P189" s="17"/>
      <c r="Q189" s="45"/>
    </row>
    <row r="190" spans="7:17" s="6" customFormat="1" ht="15.75">
      <c r="G190" s="17"/>
      <c r="H190" s="17"/>
      <c r="I190" s="17"/>
      <c r="J190" s="18"/>
      <c r="K190" s="18"/>
      <c r="L190" s="18"/>
      <c r="M190" s="18"/>
      <c r="N190" s="18"/>
      <c r="O190" s="17"/>
      <c r="P190" s="17"/>
      <c r="Q190" s="45"/>
    </row>
    <row r="191" spans="7:17" s="6" customFormat="1" ht="15.75">
      <c r="G191" s="17"/>
      <c r="H191" s="17"/>
      <c r="I191" s="17"/>
      <c r="J191" s="18"/>
      <c r="K191" s="18"/>
      <c r="L191" s="18"/>
      <c r="M191" s="18"/>
      <c r="N191" s="18"/>
      <c r="O191" s="17"/>
      <c r="P191" s="17"/>
      <c r="Q191" s="45"/>
    </row>
    <row r="192" spans="7:17" s="6" customFormat="1" ht="15.75">
      <c r="G192" s="17"/>
      <c r="H192" s="17"/>
      <c r="I192" s="17"/>
      <c r="J192" s="18"/>
      <c r="K192" s="18"/>
      <c r="L192" s="18"/>
      <c r="M192" s="18"/>
      <c r="N192" s="18"/>
      <c r="O192" s="17"/>
      <c r="P192" s="17"/>
      <c r="Q192" s="45"/>
    </row>
    <row r="193" spans="7:17" s="6" customFormat="1" ht="15.75">
      <c r="G193" s="17"/>
      <c r="H193" s="17"/>
      <c r="I193" s="17"/>
      <c r="J193" s="18"/>
      <c r="K193" s="18"/>
      <c r="L193" s="18"/>
      <c r="M193" s="18"/>
      <c r="N193" s="18"/>
      <c r="O193" s="17"/>
      <c r="P193" s="17"/>
      <c r="Q193" s="45"/>
    </row>
    <row r="194" spans="7:17" s="6" customFormat="1" ht="15.75">
      <c r="G194" s="17"/>
      <c r="H194" s="17"/>
      <c r="I194" s="17"/>
      <c r="J194" s="18"/>
      <c r="K194" s="18"/>
      <c r="L194" s="18"/>
      <c r="M194" s="18"/>
      <c r="N194" s="18"/>
      <c r="O194" s="17"/>
      <c r="P194" s="17"/>
      <c r="Q194" s="45"/>
    </row>
    <row r="195" spans="7:17" s="6" customFormat="1" ht="15.75">
      <c r="G195" s="17"/>
      <c r="H195" s="17"/>
      <c r="I195" s="17"/>
      <c r="J195" s="18"/>
      <c r="K195" s="18"/>
      <c r="L195" s="18"/>
      <c r="M195" s="18"/>
      <c r="N195" s="18"/>
      <c r="O195" s="17"/>
      <c r="P195" s="17"/>
      <c r="Q195" s="45"/>
    </row>
    <row r="196" spans="7:17" s="6" customFormat="1" ht="15.75">
      <c r="G196" s="17"/>
      <c r="H196" s="17"/>
      <c r="I196" s="17"/>
      <c r="J196" s="18"/>
      <c r="K196" s="18"/>
      <c r="L196" s="18"/>
      <c r="M196" s="18"/>
      <c r="N196" s="18"/>
      <c r="O196" s="17"/>
      <c r="P196" s="17"/>
      <c r="Q196" s="45"/>
    </row>
    <row r="197" spans="7:17" s="6" customFormat="1" ht="15.75">
      <c r="G197" s="17"/>
      <c r="H197" s="17"/>
      <c r="I197" s="17"/>
      <c r="J197" s="18"/>
      <c r="K197" s="18"/>
      <c r="L197" s="18"/>
      <c r="M197" s="18"/>
      <c r="N197" s="18"/>
      <c r="O197" s="17"/>
      <c r="P197" s="17"/>
      <c r="Q197" s="45"/>
    </row>
    <row r="198" spans="7:17" s="6" customFormat="1" ht="15.75">
      <c r="G198" s="17"/>
      <c r="H198" s="17"/>
      <c r="I198" s="17"/>
      <c r="J198" s="18"/>
      <c r="K198" s="18"/>
      <c r="L198" s="18"/>
      <c r="M198" s="18"/>
      <c r="N198" s="18"/>
      <c r="O198" s="17"/>
      <c r="P198" s="17"/>
      <c r="Q198" s="45"/>
    </row>
    <row r="199" spans="7:17" s="6" customFormat="1" ht="15.75">
      <c r="G199" s="17"/>
      <c r="H199" s="17"/>
      <c r="I199" s="17"/>
      <c r="J199" s="18"/>
      <c r="K199" s="18"/>
      <c r="L199" s="18"/>
      <c r="M199" s="18"/>
      <c r="N199" s="18"/>
      <c r="O199" s="17"/>
      <c r="P199" s="17"/>
      <c r="Q199" s="45"/>
    </row>
    <row r="200" spans="7:17" s="6" customFormat="1" ht="15.75">
      <c r="G200" s="17"/>
      <c r="H200" s="17"/>
      <c r="I200" s="17"/>
      <c r="J200" s="18"/>
      <c r="K200" s="18"/>
      <c r="L200" s="18"/>
      <c r="M200" s="18"/>
      <c r="N200" s="18"/>
      <c r="O200" s="17"/>
      <c r="P200" s="17"/>
      <c r="Q200" s="45"/>
    </row>
    <row r="201" spans="7:17" s="6" customFormat="1" ht="15.75">
      <c r="G201" s="17"/>
      <c r="H201" s="17"/>
      <c r="I201" s="17"/>
      <c r="J201" s="18"/>
      <c r="K201" s="18"/>
      <c r="L201" s="18"/>
      <c r="M201" s="18"/>
      <c r="N201" s="18"/>
      <c r="O201" s="17"/>
      <c r="P201" s="17"/>
      <c r="Q201" s="45"/>
    </row>
    <row r="202" spans="7:17" s="6" customFormat="1" ht="15.75">
      <c r="G202" s="17"/>
      <c r="H202" s="17"/>
      <c r="I202" s="17"/>
      <c r="J202" s="18"/>
      <c r="K202" s="18"/>
      <c r="L202" s="18"/>
      <c r="M202" s="18"/>
      <c r="N202" s="18"/>
      <c r="O202" s="17"/>
      <c r="P202" s="17"/>
      <c r="Q202" s="45"/>
    </row>
    <row r="203" spans="7:17" s="6" customFormat="1" ht="15.75">
      <c r="G203" s="17"/>
      <c r="H203" s="17"/>
      <c r="I203" s="17"/>
      <c r="J203" s="18"/>
      <c r="K203" s="18"/>
      <c r="L203" s="18"/>
      <c r="M203" s="18"/>
      <c r="N203" s="18"/>
      <c r="O203" s="17"/>
      <c r="P203" s="17"/>
      <c r="Q203" s="45"/>
    </row>
    <row r="204" spans="7:17" s="6" customFormat="1" ht="15.75">
      <c r="G204" s="17"/>
      <c r="H204" s="17"/>
      <c r="I204" s="17"/>
      <c r="J204" s="18"/>
      <c r="K204" s="18"/>
      <c r="L204" s="18"/>
      <c r="M204" s="18"/>
      <c r="N204" s="18"/>
      <c r="O204" s="17"/>
      <c r="P204" s="17"/>
      <c r="Q204" s="45"/>
    </row>
    <row r="205" spans="7:17" s="6" customFormat="1" ht="15.75">
      <c r="G205" s="17"/>
      <c r="H205" s="17"/>
      <c r="I205" s="17"/>
      <c r="J205" s="18"/>
      <c r="K205" s="18"/>
      <c r="L205" s="18"/>
      <c r="M205" s="18"/>
      <c r="N205" s="18"/>
      <c r="O205" s="17"/>
      <c r="P205" s="17"/>
      <c r="Q205" s="45"/>
    </row>
    <row r="206" spans="7:17" s="6" customFormat="1" ht="15.75">
      <c r="G206" s="17"/>
      <c r="H206" s="17"/>
      <c r="I206" s="17"/>
      <c r="J206" s="18"/>
      <c r="K206" s="18"/>
      <c r="L206" s="18"/>
      <c r="M206" s="18"/>
      <c r="N206" s="18"/>
      <c r="O206" s="17"/>
      <c r="P206" s="17"/>
      <c r="Q206" s="45"/>
    </row>
    <row r="207" spans="7:17" s="6" customFormat="1" ht="15.75">
      <c r="G207" s="17"/>
      <c r="H207" s="17"/>
      <c r="I207" s="17"/>
      <c r="J207" s="18"/>
      <c r="K207" s="18"/>
      <c r="L207" s="18"/>
      <c r="M207" s="18"/>
      <c r="N207" s="18"/>
      <c r="O207" s="17"/>
      <c r="P207" s="17"/>
      <c r="Q207" s="45"/>
    </row>
    <row r="208" spans="7:17" s="6" customFormat="1" ht="15.75">
      <c r="G208" s="17"/>
      <c r="H208" s="17"/>
      <c r="I208" s="17"/>
      <c r="J208" s="18"/>
      <c r="K208" s="18"/>
      <c r="L208" s="18"/>
      <c r="M208" s="18"/>
      <c r="N208" s="18"/>
      <c r="O208" s="17"/>
      <c r="P208" s="17"/>
      <c r="Q208" s="45"/>
    </row>
    <row r="209" spans="7:17" s="6" customFormat="1" ht="15.75">
      <c r="G209" s="17"/>
      <c r="H209" s="17"/>
      <c r="I209" s="17"/>
      <c r="J209" s="18"/>
      <c r="K209" s="18"/>
      <c r="L209" s="18"/>
      <c r="M209" s="18"/>
      <c r="N209" s="18"/>
      <c r="O209" s="17"/>
      <c r="P209" s="17"/>
      <c r="Q209" s="45"/>
    </row>
    <row r="210" spans="7:17" s="6" customFormat="1" ht="15.75">
      <c r="G210" s="17"/>
      <c r="H210" s="17"/>
      <c r="I210" s="17"/>
      <c r="J210" s="18"/>
      <c r="K210" s="18"/>
      <c r="L210" s="18"/>
      <c r="M210" s="18"/>
      <c r="N210" s="18"/>
      <c r="O210" s="17"/>
      <c r="P210" s="17"/>
      <c r="Q210" s="45"/>
    </row>
    <row r="211" spans="7:17" s="6" customFormat="1" ht="15.75">
      <c r="G211" s="17"/>
      <c r="H211" s="17"/>
      <c r="I211" s="17"/>
      <c r="J211" s="18"/>
      <c r="K211" s="18"/>
      <c r="L211" s="18"/>
      <c r="M211" s="18"/>
      <c r="N211" s="18"/>
      <c r="O211" s="17"/>
      <c r="P211" s="17"/>
      <c r="Q211" s="45"/>
    </row>
    <row r="212" spans="7:17" s="6" customFormat="1" ht="15.75">
      <c r="G212" s="17"/>
      <c r="H212" s="17"/>
      <c r="I212" s="17"/>
      <c r="J212" s="18"/>
      <c r="K212" s="18"/>
      <c r="L212" s="18"/>
      <c r="M212" s="18"/>
      <c r="N212" s="18"/>
      <c r="O212" s="17"/>
      <c r="P212" s="17"/>
      <c r="Q212" s="45"/>
    </row>
    <row r="213" spans="7:17" s="6" customFormat="1" ht="15.75">
      <c r="G213" s="17"/>
      <c r="H213" s="17"/>
      <c r="I213" s="17"/>
      <c r="J213" s="18"/>
      <c r="K213" s="18"/>
      <c r="L213" s="18"/>
      <c r="M213" s="18"/>
      <c r="N213" s="18"/>
      <c r="O213" s="17"/>
      <c r="P213" s="17"/>
      <c r="Q213" s="45"/>
    </row>
    <row r="214" spans="7:17" s="6" customFormat="1" ht="15.75">
      <c r="G214" s="17"/>
      <c r="H214" s="17"/>
      <c r="I214" s="17"/>
      <c r="J214" s="18"/>
      <c r="K214" s="18"/>
      <c r="L214" s="18"/>
      <c r="M214" s="18"/>
      <c r="N214" s="18"/>
      <c r="O214" s="17"/>
      <c r="P214" s="17"/>
      <c r="Q214" s="45"/>
    </row>
    <row r="215" spans="7:17" s="6" customFormat="1" ht="15.75">
      <c r="G215" s="17"/>
      <c r="H215" s="17"/>
      <c r="I215" s="17"/>
      <c r="J215" s="18"/>
      <c r="K215" s="18"/>
      <c r="L215" s="18"/>
      <c r="M215" s="18"/>
      <c r="N215" s="18"/>
      <c r="O215" s="17"/>
      <c r="P215" s="17"/>
      <c r="Q215" s="45"/>
    </row>
    <row r="216" spans="7:17" s="6" customFormat="1" ht="15.75">
      <c r="G216" s="17"/>
      <c r="H216" s="17"/>
      <c r="I216" s="17"/>
      <c r="J216" s="18"/>
      <c r="K216" s="18"/>
      <c r="L216" s="18"/>
      <c r="M216" s="18"/>
      <c r="N216" s="18"/>
      <c r="O216" s="17"/>
      <c r="P216" s="17"/>
      <c r="Q216" s="45"/>
    </row>
    <row r="217" spans="7:17" s="6" customFormat="1" ht="15.75">
      <c r="G217" s="17"/>
      <c r="H217" s="17"/>
      <c r="I217" s="17"/>
      <c r="J217" s="18"/>
      <c r="K217" s="18"/>
      <c r="L217" s="18"/>
      <c r="M217" s="18"/>
      <c r="N217" s="18"/>
      <c r="O217" s="17"/>
      <c r="P217" s="17"/>
      <c r="Q217" s="45"/>
    </row>
    <row r="218" spans="7:17" s="6" customFormat="1" ht="15.75">
      <c r="G218" s="17"/>
      <c r="H218" s="17"/>
      <c r="I218" s="17"/>
      <c r="J218" s="18"/>
      <c r="K218" s="18"/>
      <c r="L218" s="18"/>
      <c r="M218" s="18"/>
      <c r="N218" s="18"/>
      <c r="O218" s="17"/>
      <c r="P218" s="17"/>
      <c r="Q218" s="45"/>
    </row>
    <row r="219" spans="7:17" s="6" customFormat="1" ht="15.75">
      <c r="G219" s="17"/>
      <c r="H219" s="17"/>
      <c r="I219" s="17"/>
      <c r="J219" s="18"/>
      <c r="K219" s="18"/>
      <c r="L219" s="18"/>
      <c r="M219" s="18"/>
      <c r="N219" s="18"/>
      <c r="O219" s="17"/>
      <c r="P219" s="17"/>
      <c r="Q219" s="45"/>
    </row>
    <row r="220" spans="7:17" s="6" customFormat="1" ht="15.75">
      <c r="G220" s="17"/>
      <c r="H220" s="17"/>
      <c r="I220" s="17"/>
      <c r="J220" s="18"/>
      <c r="K220" s="18"/>
      <c r="L220" s="18"/>
      <c r="M220" s="18"/>
      <c r="N220" s="18"/>
      <c r="O220" s="17"/>
      <c r="P220" s="17"/>
      <c r="Q220" s="45"/>
    </row>
    <row r="221" spans="7:17" s="6" customFormat="1" ht="15.75">
      <c r="G221" s="17"/>
      <c r="H221" s="17"/>
      <c r="I221" s="17"/>
      <c r="J221" s="18"/>
      <c r="K221" s="18"/>
      <c r="L221" s="18"/>
      <c r="M221" s="18"/>
      <c r="N221" s="18"/>
      <c r="O221" s="17"/>
      <c r="P221" s="17"/>
      <c r="Q221" s="45"/>
    </row>
    <row r="222" spans="7:17" s="6" customFormat="1" ht="15.75">
      <c r="G222" s="17"/>
      <c r="H222" s="17"/>
      <c r="I222" s="17"/>
      <c r="J222" s="18"/>
      <c r="K222" s="18"/>
      <c r="L222" s="18"/>
      <c r="M222" s="18"/>
      <c r="N222" s="18"/>
      <c r="O222" s="17"/>
      <c r="P222" s="17"/>
      <c r="Q222" s="45"/>
    </row>
    <row r="223" spans="7:17" s="6" customFormat="1" ht="15.75">
      <c r="G223" s="17"/>
      <c r="H223" s="17"/>
      <c r="I223" s="17"/>
      <c r="J223" s="18"/>
      <c r="K223" s="18"/>
      <c r="L223" s="18"/>
      <c r="M223" s="18"/>
      <c r="N223" s="18"/>
      <c r="O223" s="17"/>
      <c r="P223" s="17"/>
      <c r="Q223" s="45"/>
    </row>
    <row r="224" spans="7:17" s="6" customFormat="1" ht="15.75">
      <c r="G224" s="17"/>
      <c r="H224" s="17"/>
      <c r="I224" s="17"/>
      <c r="J224" s="18"/>
      <c r="K224" s="18"/>
      <c r="L224" s="18"/>
      <c r="M224" s="18"/>
      <c r="N224" s="18"/>
      <c r="O224" s="17"/>
      <c r="P224" s="17"/>
      <c r="Q224" s="45"/>
    </row>
    <row r="225" spans="7:17" s="6" customFormat="1" ht="15.75">
      <c r="G225" s="17"/>
      <c r="H225" s="17"/>
      <c r="I225" s="17"/>
      <c r="J225" s="18"/>
      <c r="K225" s="18"/>
      <c r="L225" s="18"/>
      <c r="M225" s="18"/>
      <c r="N225" s="18"/>
      <c r="O225" s="17"/>
      <c r="P225" s="17"/>
      <c r="Q225" s="45"/>
    </row>
    <row r="226" spans="7:17" s="6" customFormat="1" ht="15.75">
      <c r="G226" s="17"/>
      <c r="H226" s="17"/>
      <c r="I226" s="17"/>
      <c r="J226" s="18"/>
      <c r="K226" s="18"/>
      <c r="L226" s="18"/>
      <c r="M226" s="18"/>
      <c r="N226" s="18"/>
      <c r="O226" s="17"/>
      <c r="P226" s="17"/>
      <c r="Q226" s="45"/>
    </row>
    <row r="227" spans="7:17" s="6" customFormat="1" ht="15.75">
      <c r="G227" s="17"/>
      <c r="H227" s="17"/>
      <c r="I227" s="17"/>
      <c r="J227" s="18"/>
      <c r="K227" s="18"/>
      <c r="L227" s="18"/>
      <c r="M227" s="18"/>
      <c r="N227" s="18"/>
      <c r="O227" s="17"/>
      <c r="P227" s="17"/>
      <c r="Q227" s="45"/>
    </row>
    <row r="228" spans="7:17" s="6" customFormat="1" ht="15.75">
      <c r="G228" s="17"/>
      <c r="H228" s="17"/>
      <c r="I228" s="17"/>
      <c r="J228" s="18"/>
      <c r="K228" s="18"/>
      <c r="L228" s="18"/>
      <c r="M228" s="18"/>
      <c r="N228" s="18"/>
      <c r="O228" s="17"/>
      <c r="P228" s="17"/>
      <c r="Q228" s="45"/>
    </row>
    <row r="229" spans="7:17" s="6" customFormat="1" ht="15.75">
      <c r="G229" s="17"/>
      <c r="H229" s="17"/>
      <c r="I229" s="17"/>
      <c r="J229" s="18"/>
      <c r="K229" s="18"/>
      <c r="L229" s="18"/>
      <c r="M229" s="18"/>
      <c r="N229" s="18"/>
      <c r="O229" s="17"/>
      <c r="P229" s="17"/>
      <c r="Q229" s="45"/>
    </row>
    <row r="230" spans="7:17" s="6" customFormat="1" ht="15.75">
      <c r="G230" s="17"/>
      <c r="H230" s="17"/>
      <c r="I230" s="17"/>
      <c r="J230" s="18"/>
      <c r="K230" s="18"/>
      <c r="L230" s="18"/>
      <c r="M230" s="18"/>
      <c r="N230" s="18"/>
      <c r="O230" s="17"/>
      <c r="P230" s="17"/>
      <c r="Q230" s="45"/>
    </row>
    <row r="231" spans="7:17" s="6" customFormat="1" ht="15.75">
      <c r="G231" s="17"/>
      <c r="H231" s="17"/>
      <c r="I231" s="17"/>
      <c r="J231" s="18"/>
      <c r="K231" s="18"/>
      <c r="L231" s="18"/>
      <c r="M231" s="18"/>
      <c r="N231" s="18"/>
      <c r="O231" s="17"/>
      <c r="P231" s="17"/>
      <c r="Q231" s="45"/>
    </row>
    <row r="232" spans="7:17" s="6" customFormat="1" ht="15.75">
      <c r="G232" s="17"/>
      <c r="H232" s="17"/>
      <c r="I232" s="17"/>
      <c r="J232" s="18"/>
      <c r="K232" s="18"/>
      <c r="L232" s="18"/>
      <c r="M232" s="18"/>
      <c r="N232" s="18"/>
      <c r="O232" s="17"/>
      <c r="P232" s="17"/>
      <c r="Q232" s="45"/>
    </row>
    <row r="233" spans="7:17" s="6" customFormat="1" ht="15.75">
      <c r="G233" s="17"/>
      <c r="H233" s="17"/>
      <c r="I233" s="17"/>
      <c r="J233" s="18"/>
      <c r="K233" s="18"/>
      <c r="L233" s="18"/>
      <c r="M233" s="18"/>
      <c r="N233" s="18"/>
      <c r="O233" s="17"/>
      <c r="P233" s="17"/>
      <c r="Q233" s="45"/>
    </row>
    <row r="234" spans="7:17" s="6" customFormat="1" ht="15.75">
      <c r="G234" s="17"/>
      <c r="H234" s="17"/>
      <c r="I234" s="17"/>
      <c r="J234" s="18"/>
      <c r="K234" s="18"/>
      <c r="L234" s="18"/>
      <c r="M234" s="18"/>
      <c r="N234" s="18"/>
      <c r="O234" s="17"/>
      <c r="P234" s="17"/>
      <c r="Q234" s="45"/>
    </row>
    <row r="235" spans="7:17" s="6" customFormat="1" ht="15.75">
      <c r="G235" s="17"/>
      <c r="H235" s="17"/>
      <c r="I235" s="17"/>
      <c r="J235" s="18"/>
      <c r="K235" s="18"/>
      <c r="L235" s="18"/>
      <c r="M235" s="18"/>
      <c r="N235" s="18"/>
      <c r="O235" s="17"/>
      <c r="P235" s="17"/>
      <c r="Q235" s="45"/>
    </row>
    <row r="236" spans="7:17" s="6" customFormat="1" ht="15.75">
      <c r="G236" s="17"/>
      <c r="H236" s="17"/>
      <c r="I236" s="17"/>
      <c r="J236" s="18"/>
      <c r="K236" s="18"/>
      <c r="L236" s="18"/>
      <c r="M236" s="18"/>
      <c r="N236" s="18"/>
      <c r="O236" s="17"/>
      <c r="P236" s="17"/>
      <c r="Q236" s="45"/>
    </row>
    <row r="237" spans="7:17" s="6" customFormat="1" ht="15.75">
      <c r="G237" s="17"/>
      <c r="H237" s="17"/>
      <c r="I237" s="17"/>
      <c r="J237" s="18"/>
      <c r="K237" s="18"/>
      <c r="L237" s="18"/>
      <c r="M237" s="18"/>
      <c r="N237" s="18"/>
      <c r="O237" s="17"/>
      <c r="P237" s="17"/>
      <c r="Q237" s="45"/>
    </row>
    <row r="238" spans="7:17" s="6" customFormat="1" ht="15.75">
      <c r="G238" s="17"/>
      <c r="H238" s="17"/>
      <c r="I238" s="17"/>
      <c r="J238" s="18"/>
      <c r="K238" s="18"/>
      <c r="L238" s="18"/>
      <c r="M238" s="18"/>
      <c r="N238" s="18"/>
      <c r="O238" s="17"/>
      <c r="P238" s="17"/>
      <c r="Q238" s="45"/>
    </row>
    <row r="239" spans="7:17" s="6" customFormat="1" ht="15.75">
      <c r="G239" s="17"/>
      <c r="H239" s="17"/>
      <c r="I239" s="17"/>
      <c r="J239" s="18"/>
      <c r="K239" s="18"/>
      <c r="L239" s="18"/>
      <c r="M239" s="18"/>
      <c r="N239" s="18"/>
      <c r="O239" s="17"/>
      <c r="P239" s="17"/>
      <c r="Q239" s="45"/>
    </row>
    <row r="240" spans="7:17" s="6" customFormat="1" ht="15.75">
      <c r="G240" s="17"/>
      <c r="H240" s="17"/>
      <c r="I240" s="17"/>
      <c r="J240" s="18"/>
      <c r="K240" s="18"/>
      <c r="L240" s="18"/>
      <c r="M240" s="18"/>
      <c r="N240" s="18"/>
      <c r="O240" s="17"/>
      <c r="P240" s="17"/>
      <c r="Q240" s="45"/>
    </row>
    <row r="241" spans="7:17" s="6" customFormat="1" ht="15.75">
      <c r="G241" s="17"/>
      <c r="H241" s="17"/>
      <c r="I241" s="17"/>
      <c r="J241" s="18"/>
      <c r="K241" s="18"/>
      <c r="L241" s="18"/>
      <c r="M241" s="18"/>
      <c r="N241" s="18"/>
      <c r="O241" s="17"/>
      <c r="P241" s="17"/>
      <c r="Q241" s="45"/>
    </row>
    <row r="242" spans="7:17" s="6" customFormat="1" ht="15.75">
      <c r="G242" s="17"/>
      <c r="H242" s="17"/>
      <c r="I242" s="17"/>
      <c r="J242" s="18"/>
      <c r="K242" s="18"/>
      <c r="L242" s="18"/>
      <c r="M242" s="18"/>
      <c r="N242" s="18"/>
      <c r="O242" s="17"/>
      <c r="P242" s="17"/>
      <c r="Q242" s="45"/>
    </row>
    <row r="243" spans="7:17" s="6" customFormat="1" ht="15.75">
      <c r="G243" s="17"/>
      <c r="H243" s="17"/>
      <c r="I243" s="17"/>
      <c r="J243" s="18"/>
      <c r="K243" s="18"/>
      <c r="L243" s="18"/>
      <c r="M243" s="18"/>
      <c r="N243" s="18"/>
      <c r="O243" s="17"/>
      <c r="P243" s="17"/>
      <c r="Q243" s="45"/>
    </row>
    <row r="244" spans="7:17" s="6" customFormat="1" ht="15.75">
      <c r="G244" s="17"/>
      <c r="H244" s="17"/>
      <c r="I244" s="17"/>
      <c r="J244" s="18"/>
      <c r="K244" s="18"/>
      <c r="L244" s="18"/>
      <c r="M244" s="18"/>
      <c r="N244" s="18"/>
      <c r="O244" s="17"/>
      <c r="P244" s="17"/>
      <c r="Q244" s="45"/>
    </row>
    <row r="245" spans="7:17" s="6" customFormat="1" ht="15.75">
      <c r="G245" s="17"/>
      <c r="H245" s="17"/>
      <c r="I245" s="17"/>
      <c r="J245" s="18"/>
      <c r="K245" s="18"/>
      <c r="L245" s="18"/>
      <c r="M245" s="18"/>
      <c r="N245" s="18"/>
      <c r="O245" s="17"/>
      <c r="P245" s="17"/>
      <c r="Q245" s="45"/>
    </row>
    <row r="246" spans="7:17" s="6" customFormat="1" ht="15.75">
      <c r="G246" s="17"/>
      <c r="H246" s="17"/>
      <c r="I246" s="17"/>
      <c r="J246" s="18"/>
      <c r="K246" s="18"/>
      <c r="L246" s="18"/>
      <c r="M246" s="18"/>
      <c r="N246" s="18"/>
      <c r="O246" s="17"/>
      <c r="P246" s="17"/>
      <c r="Q246" s="45"/>
    </row>
    <row r="247" spans="7:17" s="6" customFormat="1" ht="15.75">
      <c r="G247" s="17"/>
      <c r="H247" s="17"/>
      <c r="I247" s="17"/>
      <c r="J247" s="18"/>
      <c r="K247" s="18"/>
      <c r="L247" s="18"/>
      <c r="M247" s="18"/>
      <c r="N247" s="18"/>
      <c r="O247" s="17"/>
      <c r="P247" s="17"/>
      <c r="Q247" s="45"/>
    </row>
    <row r="248" spans="7:17" s="6" customFormat="1" ht="15.75">
      <c r="G248" s="17"/>
      <c r="H248" s="17"/>
      <c r="I248" s="17"/>
      <c r="J248" s="18"/>
      <c r="K248" s="18"/>
      <c r="L248" s="18"/>
      <c r="M248" s="18"/>
      <c r="N248" s="18"/>
      <c r="O248" s="17"/>
      <c r="P248" s="17"/>
      <c r="Q248" s="45"/>
    </row>
    <row r="249" spans="7:17" s="6" customFormat="1" ht="15.75">
      <c r="G249" s="17"/>
      <c r="H249" s="17"/>
      <c r="I249" s="17"/>
      <c r="J249" s="18"/>
      <c r="K249" s="18"/>
      <c r="L249" s="18"/>
      <c r="M249" s="18"/>
      <c r="N249" s="18"/>
      <c r="O249" s="17"/>
      <c r="P249" s="17"/>
      <c r="Q249" s="45"/>
    </row>
    <row r="250" spans="7:17" s="6" customFormat="1" ht="15.75">
      <c r="G250" s="17"/>
      <c r="H250" s="17"/>
      <c r="I250" s="17"/>
      <c r="J250" s="18"/>
      <c r="K250" s="18"/>
      <c r="L250" s="18"/>
      <c r="M250" s="18"/>
      <c r="N250" s="18"/>
      <c r="O250" s="17"/>
      <c r="P250" s="17"/>
      <c r="Q250" s="45"/>
    </row>
    <row r="251" spans="7:17" s="6" customFormat="1" ht="15.75">
      <c r="G251" s="17"/>
      <c r="H251" s="17"/>
      <c r="I251" s="17"/>
      <c r="J251" s="18"/>
      <c r="K251" s="18"/>
      <c r="L251" s="18"/>
      <c r="M251" s="18"/>
      <c r="N251" s="18"/>
      <c r="O251" s="17"/>
      <c r="P251" s="17"/>
      <c r="Q251" s="45"/>
    </row>
    <row r="252" spans="7:17" s="6" customFormat="1" ht="15.75">
      <c r="G252" s="17"/>
      <c r="H252" s="17"/>
      <c r="I252" s="17"/>
      <c r="J252" s="18"/>
      <c r="K252" s="18"/>
      <c r="L252" s="18"/>
      <c r="M252" s="18"/>
      <c r="N252" s="18"/>
      <c r="O252" s="17"/>
      <c r="P252" s="17"/>
      <c r="Q252" s="45"/>
    </row>
    <row r="253" spans="7:17" s="6" customFormat="1" ht="15.75">
      <c r="G253" s="17"/>
      <c r="H253" s="17"/>
      <c r="I253" s="17"/>
      <c r="J253" s="18"/>
      <c r="K253" s="18"/>
      <c r="L253" s="18"/>
      <c r="M253" s="18"/>
      <c r="N253" s="18"/>
      <c r="O253" s="17"/>
      <c r="P253" s="17"/>
      <c r="Q253" s="45"/>
    </row>
    <row r="254" spans="7:17" s="6" customFormat="1" ht="15.75">
      <c r="G254" s="17"/>
      <c r="H254" s="17"/>
      <c r="I254" s="17"/>
      <c r="J254" s="18"/>
      <c r="K254" s="18"/>
      <c r="L254" s="18"/>
      <c r="M254" s="18"/>
      <c r="N254" s="18"/>
      <c r="O254" s="17"/>
      <c r="P254" s="17"/>
      <c r="Q254" s="45"/>
    </row>
    <row r="255" ht="15.75">
      <c r="Q255" s="71"/>
    </row>
    <row r="256" ht="15.75">
      <c r="Q256" s="71"/>
    </row>
    <row r="257" ht="15.75">
      <c r="Q257" s="71"/>
    </row>
    <row r="258" ht="15.75">
      <c r="Q258" s="71"/>
    </row>
    <row r="259" ht="15.75">
      <c r="Q259" s="71"/>
    </row>
    <row r="260" ht="15.75">
      <c r="Q260" s="71"/>
    </row>
    <row r="261" ht="15.75">
      <c r="Q261" s="71"/>
    </row>
    <row r="262" ht="15.75">
      <c r="Q262" s="71"/>
    </row>
    <row r="263" ht="15.75">
      <c r="Q263" s="71"/>
    </row>
    <row r="264" ht="15.75">
      <c r="Q264" s="71"/>
    </row>
    <row r="265" ht="15.75">
      <c r="Q265" s="71"/>
    </row>
    <row r="266" ht="15.75">
      <c r="Q266" s="71"/>
    </row>
    <row r="267" ht="15.75">
      <c r="Q267" s="71"/>
    </row>
    <row r="268" ht="15.75">
      <c r="Q268" s="71"/>
    </row>
    <row r="269" ht="15.75">
      <c r="Q269" s="71"/>
    </row>
    <row r="270" ht="15.75">
      <c r="Q270" s="71"/>
    </row>
    <row r="271" ht="15.75">
      <c r="Q271" s="71"/>
    </row>
    <row r="272" ht="15.75">
      <c r="Q272" s="71"/>
    </row>
    <row r="273" ht="15.75">
      <c r="Q273" s="71"/>
    </row>
    <row r="274" ht="15.75">
      <c r="Q274" s="71"/>
    </row>
    <row r="275" ht="15.75">
      <c r="Q275" s="71"/>
    </row>
    <row r="276" ht="15.75">
      <c r="Q276" s="71"/>
    </row>
    <row r="277" ht="15.75">
      <c r="Q277" s="71"/>
    </row>
    <row r="278" ht="15.75">
      <c r="Q278" s="71"/>
    </row>
    <row r="279" ht="15.75">
      <c r="Q279" s="71"/>
    </row>
    <row r="280" ht="15.75">
      <c r="Q280" s="71"/>
    </row>
    <row r="281" ht="15.75">
      <c r="Q281" s="71"/>
    </row>
    <row r="282" ht="15.75">
      <c r="Q282" s="71"/>
    </row>
    <row r="283" ht="15.75">
      <c r="Q283" s="71"/>
    </row>
    <row r="284" ht="15.75">
      <c r="Q284" s="71"/>
    </row>
    <row r="285" ht="15.75">
      <c r="Q285" s="71"/>
    </row>
    <row r="286" ht="15.75">
      <c r="Q286" s="71"/>
    </row>
    <row r="287" ht="15.75">
      <c r="Q287" s="71"/>
    </row>
    <row r="288" ht="15.75">
      <c r="Q288" s="71"/>
    </row>
    <row r="289" ht="15.75">
      <c r="Q289" s="71"/>
    </row>
    <row r="290" ht="15.75">
      <c r="Q290" s="71"/>
    </row>
    <row r="291" ht="15.75">
      <c r="Q291" s="71"/>
    </row>
    <row r="292" ht="15.75">
      <c r="Q292" s="71"/>
    </row>
    <row r="293" ht="15.75">
      <c r="Q293" s="71"/>
    </row>
    <row r="294" ht="15.75">
      <c r="Q294" s="71"/>
    </row>
    <row r="295" ht="15.75">
      <c r="Q295" s="71"/>
    </row>
    <row r="296" ht="15.75">
      <c r="Q296" s="71"/>
    </row>
    <row r="297" ht="15.75">
      <c r="Q297" s="71"/>
    </row>
    <row r="298" ht="15.75">
      <c r="Q298" s="71"/>
    </row>
    <row r="299" ht="15.75">
      <c r="Q299" s="71"/>
    </row>
    <row r="300" ht="15.75">
      <c r="Q300" s="71"/>
    </row>
    <row r="301" ht="15.75">
      <c r="Q301" s="71"/>
    </row>
    <row r="302" ht="15.75">
      <c r="Q302" s="71"/>
    </row>
    <row r="303" ht="15.75">
      <c r="Q303" s="71"/>
    </row>
    <row r="304" ht="15.75">
      <c r="Q304" s="71"/>
    </row>
    <row r="305" ht="15.75">
      <c r="Q305" s="71"/>
    </row>
    <row r="306" ht="15.75">
      <c r="Q306" s="71"/>
    </row>
    <row r="307" ht="15.75">
      <c r="Q307" s="71"/>
    </row>
    <row r="308" ht="15.75">
      <c r="Q308" s="71"/>
    </row>
    <row r="309" ht="15.75">
      <c r="Q309" s="71"/>
    </row>
    <row r="310" ht="15.75">
      <c r="Q310" s="71"/>
    </row>
    <row r="311" ht="15.75">
      <c r="Q311" s="71"/>
    </row>
    <row r="312" ht="15.75">
      <c r="Q312" s="71"/>
    </row>
    <row r="313" ht="15.75">
      <c r="Q313" s="71"/>
    </row>
    <row r="314" ht="15.75">
      <c r="Q314" s="71"/>
    </row>
    <row r="315" ht="15.75">
      <c r="Q315" s="71"/>
    </row>
    <row r="316" ht="15.75">
      <c r="Q316" s="71"/>
    </row>
    <row r="317" ht="15.75">
      <c r="Q317" s="71"/>
    </row>
    <row r="318" ht="15.75">
      <c r="Q318" s="71"/>
    </row>
    <row r="319" ht="15.75">
      <c r="Q319" s="71"/>
    </row>
    <row r="320" ht="15.75">
      <c r="Q320" s="71"/>
    </row>
    <row r="321" ht="15.75">
      <c r="Q321" s="71"/>
    </row>
    <row r="322" ht="15.75">
      <c r="Q322" s="71"/>
    </row>
    <row r="323" ht="15.75">
      <c r="Q323" s="71"/>
    </row>
    <row r="324" ht="15.75">
      <c r="Q324" s="71"/>
    </row>
    <row r="325" ht="15.75">
      <c r="Q325" s="71"/>
    </row>
    <row r="326" ht="15.75">
      <c r="Q326" s="71"/>
    </row>
    <row r="327" ht="15.75">
      <c r="Q327" s="71"/>
    </row>
    <row r="328" ht="15.75">
      <c r="Q328" s="71"/>
    </row>
    <row r="329" ht="15.75">
      <c r="Q329" s="71"/>
    </row>
    <row r="330" ht="15.75">
      <c r="Q330" s="71"/>
    </row>
    <row r="331" ht="15.75">
      <c r="Q331" s="71"/>
    </row>
    <row r="332" ht="15.75">
      <c r="Q332" s="71"/>
    </row>
    <row r="333" ht="15.75">
      <c r="Q333" s="71"/>
    </row>
    <row r="334" ht="15.75">
      <c r="Q334" s="71"/>
    </row>
    <row r="335" ht="15.75">
      <c r="Q335" s="71"/>
    </row>
    <row r="336" ht="15.75">
      <c r="Q336" s="71"/>
    </row>
    <row r="337" ht="15.75">
      <c r="Q337" s="71"/>
    </row>
    <row r="338" ht="15.75">
      <c r="Q338" s="71"/>
    </row>
    <row r="339" ht="15.75">
      <c r="Q339" s="71"/>
    </row>
    <row r="340" ht="15.75">
      <c r="Q340" s="71"/>
    </row>
    <row r="341" ht="15.75">
      <c r="Q341" s="71"/>
    </row>
    <row r="342" ht="15.75">
      <c r="Q342" s="71"/>
    </row>
    <row r="343" ht="15.75">
      <c r="Q343" s="71"/>
    </row>
    <row r="344" ht="15.75">
      <c r="Q344" s="71"/>
    </row>
    <row r="345" ht="15.75">
      <c r="Q345" s="71"/>
    </row>
    <row r="346" ht="15.75">
      <c r="Q346" s="71"/>
    </row>
    <row r="347" ht="15.75">
      <c r="Q347" s="71"/>
    </row>
    <row r="348" ht="15.75">
      <c r="Q348" s="71"/>
    </row>
    <row r="349" ht="15.75">
      <c r="Q349" s="71"/>
    </row>
    <row r="350" ht="15.75">
      <c r="Q350" s="71"/>
    </row>
    <row r="351" ht="15.75">
      <c r="Q351" s="71"/>
    </row>
    <row r="352" ht="15.75">
      <c r="Q352" s="71"/>
    </row>
    <row r="353" ht="15.75">
      <c r="Q353" s="71"/>
    </row>
    <row r="354" ht="15.75">
      <c r="Q354" s="71"/>
    </row>
    <row r="355" ht="15.75">
      <c r="Q355" s="71"/>
    </row>
    <row r="356" ht="15.75">
      <c r="Q356" s="71"/>
    </row>
    <row r="357" ht="15.75">
      <c r="Q357" s="71"/>
    </row>
    <row r="358" ht="15.75">
      <c r="Q358" s="71"/>
    </row>
    <row r="359" ht="15.75">
      <c r="Q359" s="71"/>
    </row>
    <row r="360" ht="15.75">
      <c r="Q360" s="71"/>
    </row>
    <row r="361" ht="15.75">
      <c r="Q361" s="71"/>
    </row>
    <row r="362" ht="15.75">
      <c r="Q362" s="71"/>
    </row>
    <row r="363" ht="15.75">
      <c r="Q363" s="71"/>
    </row>
    <row r="364" ht="15.75">
      <c r="Q364" s="71"/>
    </row>
    <row r="365" ht="15.75">
      <c r="Q365" s="71"/>
    </row>
    <row r="366" ht="15.75">
      <c r="Q366" s="71"/>
    </row>
    <row r="367" ht="15.75">
      <c r="Q367" s="71"/>
    </row>
    <row r="368" ht="15.75">
      <c r="Q368" s="71"/>
    </row>
    <row r="369" ht="15.75">
      <c r="Q369" s="71"/>
    </row>
    <row r="370" ht="15.75">
      <c r="Q370" s="71"/>
    </row>
    <row r="371" ht="15.75">
      <c r="Q371" s="71"/>
    </row>
    <row r="372" ht="15.75">
      <c r="Q372" s="71"/>
    </row>
    <row r="373" ht="15.75">
      <c r="Q373" s="71"/>
    </row>
    <row r="374" ht="15.75">
      <c r="Q374" s="71"/>
    </row>
    <row r="375" ht="15.75">
      <c r="Q375" s="71"/>
    </row>
    <row r="376" ht="15.75">
      <c r="Q376" s="71"/>
    </row>
    <row r="377" ht="15.75">
      <c r="Q377" s="71"/>
    </row>
    <row r="378" ht="15.75">
      <c r="Q378" s="71"/>
    </row>
    <row r="379" ht="15.75">
      <c r="Q379" s="71"/>
    </row>
    <row r="380" ht="15.75">
      <c r="Q380" s="71"/>
    </row>
    <row r="381" ht="15.75">
      <c r="Q381" s="71"/>
    </row>
    <row r="382" ht="15.75">
      <c r="Q382" s="71"/>
    </row>
    <row r="383" ht="15.75">
      <c r="Q383" s="71"/>
    </row>
    <row r="384" ht="15.75">
      <c r="Q384" s="71"/>
    </row>
    <row r="385" ht="15.75">
      <c r="Q385" s="71"/>
    </row>
    <row r="386" ht="15.75">
      <c r="Q386" s="71"/>
    </row>
    <row r="387" ht="15.75">
      <c r="Q387" s="71"/>
    </row>
    <row r="388" ht="15.75">
      <c r="Q388" s="71"/>
    </row>
    <row r="389" ht="15.75">
      <c r="Q389" s="71"/>
    </row>
    <row r="390" ht="15.75">
      <c r="Q390" s="71"/>
    </row>
    <row r="391" ht="15.75">
      <c r="Q391" s="71"/>
    </row>
    <row r="392" ht="15.75">
      <c r="Q392" s="71"/>
    </row>
    <row r="393" ht="15.75">
      <c r="Q393" s="71"/>
    </row>
    <row r="394" ht="15.75">
      <c r="Q394" s="71"/>
    </row>
    <row r="395" ht="15.75">
      <c r="Q395" s="71"/>
    </row>
    <row r="396" ht="15.75">
      <c r="Q396" s="71"/>
    </row>
    <row r="397" ht="15.75">
      <c r="Q397" s="71"/>
    </row>
    <row r="398" ht="15.75">
      <c r="Q398" s="71"/>
    </row>
    <row r="399" ht="15.75">
      <c r="Q399" s="71"/>
    </row>
    <row r="400" ht="15.75">
      <c r="Q400" s="71"/>
    </row>
    <row r="401" ht="15.75">
      <c r="Q401" s="71"/>
    </row>
    <row r="402" ht="15.75">
      <c r="Q402" s="71"/>
    </row>
    <row r="403" ht="15.75">
      <c r="Q403" s="71"/>
    </row>
    <row r="404" ht="15.75">
      <c r="Q404" s="71"/>
    </row>
    <row r="405" ht="15.75">
      <c r="Q405" s="71"/>
    </row>
    <row r="406" ht="15.75">
      <c r="Q406" s="71"/>
    </row>
    <row r="407" ht="15.75">
      <c r="Q407" s="71"/>
    </row>
    <row r="408" ht="15.75">
      <c r="Q408" s="71"/>
    </row>
    <row r="409" ht="15.75">
      <c r="Q409" s="71"/>
    </row>
    <row r="410" ht="15.75">
      <c r="Q410" s="71"/>
    </row>
    <row r="411" ht="15.75">
      <c r="Q411" s="71"/>
    </row>
    <row r="412" ht="15.75">
      <c r="Q412" s="71"/>
    </row>
    <row r="413" ht="15.75">
      <c r="Q413" s="71"/>
    </row>
    <row r="414" ht="15.75">
      <c r="Q414" s="71"/>
    </row>
    <row r="415" ht="15.75">
      <c r="Q415" s="71"/>
    </row>
    <row r="416" ht="15.75">
      <c r="Q416" s="71"/>
    </row>
    <row r="417" ht="15.75">
      <c r="Q417" s="71"/>
    </row>
    <row r="418" ht="15.75">
      <c r="Q418" s="71"/>
    </row>
    <row r="419" ht="15.75">
      <c r="Q419" s="71"/>
    </row>
    <row r="420" ht="15.75">
      <c r="Q420" s="71"/>
    </row>
    <row r="421" ht="15.75">
      <c r="Q421" s="71"/>
    </row>
    <row r="422" ht="15.75">
      <c r="Q422" s="71"/>
    </row>
    <row r="423" ht="15.75">
      <c r="Q423" s="71"/>
    </row>
    <row r="424" ht="15.75">
      <c r="Q424" s="71"/>
    </row>
    <row r="425" ht="15.75">
      <c r="Q425" s="71"/>
    </row>
    <row r="426" ht="15.75">
      <c r="Q426" s="71"/>
    </row>
    <row r="427" ht="15.75">
      <c r="Q427" s="71"/>
    </row>
    <row r="428" ht="15.75">
      <c r="Q428" s="71"/>
    </row>
    <row r="429" ht="15.75">
      <c r="Q429" s="71"/>
    </row>
    <row r="430" ht="15.75">
      <c r="Q430" s="71"/>
    </row>
    <row r="431" ht="15.75">
      <c r="Q431" s="71"/>
    </row>
    <row r="432" ht="15.75">
      <c r="Q432" s="71"/>
    </row>
    <row r="433" ht="15.75">
      <c r="Q433" s="71"/>
    </row>
    <row r="434" ht="15.75">
      <c r="Q434" s="71"/>
    </row>
    <row r="435" ht="15.75">
      <c r="Q435" s="71"/>
    </row>
    <row r="436" ht="15.75">
      <c r="Q436" s="71"/>
    </row>
    <row r="437" ht="15.75">
      <c r="Q437" s="71"/>
    </row>
    <row r="438" ht="15.75">
      <c r="Q438" s="71"/>
    </row>
    <row r="439" ht="15.75">
      <c r="Q439" s="71"/>
    </row>
    <row r="440" ht="15.75">
      <c r="Q440" s="71"/>
    </row>
    <row r="441" ht="15.75">
      <c r="Q441" s="71"/>
    </row>
    <row r="442" ht="15.75">
      <c r="Q442" s="71"/>
    </row>
    <row r="443" ht="15.75">
      <c r="Q443" s="71"/>
    </row>
    <row r="444" ht="15.75">
      <c r="Q444" s="71"/>
    </row>
    <row r="445" ht="15.75">
      <c r="Q445" s="71"/>
    </row>
    <row r="446" ht="15.75">
      <c r="Q446" s="71"/>
    </row>
    <row r="447" ht="15.75">
      <c r="Q447" s="71"/>
    </row>
    <row r="448" ht="15.75">
      <c r="Q448" s="71"/>
    </row>
    <row r="449" ht="15.75">
      <c r="Q449" s="71"/>
    </row>
    <row r="450" ht="15.75">
      <c r="Q450" s="71"/>
    </row>
    <row r="451" ht="15.75">
      <c r="Q451" s="71"/>
    </row>
    <row r="452" ht="15.75">
      <c r="Q452" s="71"/>
    </row>
    <row r="453" ht="15.75">
      <c r="Q453" s="71"/>
    </row>
    <row r="454" ht="15.75">
      <c r="Q454" s="71"/>
    </row>
    <row r="455" ht="15.75">
      <c r="Q455" s="71"/>
    </row>
    <row r="456" ht="15.75">
      <c r="Q456" s="71"/>
    </row>
    <row r="457" ht="15.75">
      <c r="Q457" s="71"/>
    </row>
    <row r="458" ht="15.75">
      <c r="Q458" s="71"/>
    </row>
    <row r="459" ht="15.75">
      <c r="Q459" s="71"/>
    </row>
    <row r="460" ht="15.75">
      <c r="Q460" s="71"/>
    </row>
    <row r="461" ht="15.75">
      <c r="Q461" s="71"/>
    </row>
    <row r="462" ht="15.75">
      <c r="Q462" s="71"/>
    </row>
    <row r="463" ht="15.75">
      <c r="Q463" s="71"/>
    </row>
    <row r="464" ht="15.75">
      <c r="Q464" s="71"/>
    </row>
    <row r="465" ht="15.75">
      <c r="Q465" s="71"/>
    </row>
    <row r="466" ht="15.75">
      <c r="Q466" s="71"/>
    </row>
    <row r="467" ht="15.75">
      <c r="Q467" s="71"/>
    </row>
    <row r="468" ht="15.75">
      <c r="Q468" s="71"/>
    </row>
    <row r="469" ht="15.75">
      <c r="Q469" s="71"/>
    </row>
    <row r="470" ht="15.75">
      <c r="Q470" s="71"/>
    </row>
    <row r="471" ht="15.75">
      <c r="Q471" s="71"/>
    </row>
    <row r="472" ht="15.75">
      <c r="Q472" s="71"/>
    </row>
    <row r="473" ht="15.75">
      <c r="Q473" s="71"/>
    </row>
    <row r="474" ht="15.75">
      <c r="Q474" s="71"/>
    </row>
    <row r="475" ht="15.75">
      <c r="Q475" s="71"/>
    </row>
    <row r="476" ht="15.75">
      <c r="Q476" s="71"/>
    </row>
    <row r="477" ht="15.75">
      <c r="Q477" s="71"/>
    </row>
    <row r="478" ht="15.75">
      <c r="Q478" s="71"/>
    </row>
    <row r="479" ht="15.75">
      <c r="Q479" s="71"/>
    </row>
    <row r="480" ht="15.75">
      <c r="Q480" s="71"/>
    </row>
    <row r="481" ht="15.75">
      <c r="Q481" s="71"/>
    </row>
    <row r="482" ht="15.75">
      <c r="Q482" s="71"/>
    </row>
    <row r="483" ht="15.75">
      <c r="Q483" s="71"/>
    </row>
    <row r="484" ht="15.75">
      <c r="Q484" s="71"/>
    </row>
    <row r="485" ht="15.75">
      <c r="Q485" s="71"/>
    </row>
    <row r="486" ht="15.75">
      <c r="Q486" s="71"/>
    </row>
    <row r="487" ht="15.75">
      <c r="Q487" s="71"/>
    </row>
    <row r="488" ht="15.75">
      <c r="Q488" s="71"/>
    </row>
    <row r="489" ht="15.75">
      <c r="Q489" s="71"/>
    </row>
    <row r="490" ht="15.75">
      <c r="Q490" s="71"/>
    </row>
    <row r="491" ht="15.75">
      <c r="Q491" s="71"/>
    </row>
    <row r="492" ht="15.75">
      <c r="Q492" s="71"/>
    </row>
    <row r="493" ht="15.75">
      <c r="Q493" s="71"/>
    </row>
    <row r="494" ht="15.75">
      <c r="Q494" s="71"/>
    </row>
    <row r="495" ht="15.75">
      <c r="Q495" s="71"/>
    </row>
    <row r="496" ht="15.75">
      <c r="Q496" s="71"/>
    </row>
    <row r="497" ht="15.75">
      <c r="Q497" s="71"/>
    </row>
    <row r="498" ht="15.75">
      <c r="Q498" s="71"/>
    </row>
    <row r="499" ht="15.75">
      <c r="Q499" s="71"/>
    </row>
    <row r="500" ht="15.75">
      <c r="Q500" s="71"/>
    </row>
    <row r="501" ht="15.75">
      <c r="Q501" s="71"/>
    </row>
    <row r="502" ht="15.75">
      <c r="Q502" s="71"/>
    </row>
    <row r="503" ht="15.75">
      <c r="Q503" s="71"/>
    </row>
    <row r="504" ht="15.75">
      <c r="Q504" s="71"/>
    </row>
    <row r="505" ht="15.75">
      <c r="Q505" s="71"/>
    </row>
    <row r="506" ht="15.75">
      <c r="Q506" s="71"/>
    </row>
    <row r="507" ht="15.75">
      <c r="Q507" s="71"/>
    </row>
    <row r="508" ht="15.75">
      <c r="Q508" s="71"/>
    </row>
    <row r="509" ht="15.75">
      <c r="Q509" s="71"/>
    </row>
    <row r="510" ht="15.75">
      <c r="Q510" s="71"/>
    </row>
    <row r="511" ht="15.75">
      <c r="Q511" s="71"/>
    </row>
  </sheetData>
  <sheetProtection/>
  <mergeCells count="12">
    <mergeCell ref="A87:Q87"/>
    <mergeCell ref="G4:G5"/>
    <mergeCell ref="H4:H5"/>
    <mergeCell ref="A4:E5"/>
    <mergeCell ref="F4:F5"/>
    <mergeCell ref="P1:Q1"/>
    <mergeCell ref="O4:Q4"/>
    <mergeCell ref="I4:I5"/>
    <mergeCell ref="J4:J5"/>
    <mergeCell ref="L4:L5"/>
    <mergeCell ref="K4:K5"/>
    <mergeCell ref="M4:M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13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W94"/>
  <sheetViews>
    <sheetView showGridLines="0" view="pageBreakPreview" zoomScale="60" zoomScaleNormal="65" zoomScalePageLayoutView="0" workbookViewId="0" topLeftCell="A1">
      <selection activeCell="E2" sqref="E2"/>
    </sheetView>
  </sheetViews>
  <sheetFormatPr defaultColWidth="11.5546875" defaultRowHeight="15.75"/>
  <cols>
    <col min="1" max="4" width="2.77734375" style="1" customWidth="1"/>
    <col min="5" max="5" width="45.77734375" style="1" customWidth="1"/>
    <col min="6" max="6" width="12.88671875" style="1" customWidth="1"/>
    <col min="7" max="9" width="12.88671875" style="47" customWidth="1"/>
    <col min="10" max="13" width="12.88671875" style="2" customWidth="1"/>
    <col min="14" max="14" width="1.77734375" style="2" customWidth="1"/>
    <col min="15" max="16" width="14.21484375" style="47" customWidth="1"/>
    <col min="17" max="17" width="6.88671875" style="1" customWidth="1"/>
    <col min="18" max="18" width="2.77734375" style="1" hidden="1" customWidth="1"/>
    <col min="19" max="19" width="9.77734375" style="1" customWidth="1"/>
    <col min="20" max="20" width="9.77734375" style="60" customWidth="1"/>
    <col min="21" max="21" width="12.77734375" style="1" customWidth="1"/>
    <col min="22" max="28" width="9.77734375" style="1" customWidth="1"/>
    <col min="29" max="30" width="5.77734375" style="1" customWidth="1"/>
    <col min="31" max="33" width="9.77734375" style="1" customWidth="1"/>
    <col min="34" max="34" width="12.77734375" style="1" customWidth="1"/>
    <col min="35" max="16384" width="11.5546875" style="1" customWidth="1"/>
  </cols>
  <sheetData>
    <row r="1" spans="1:18" ht="26.25">
      <c r="A1" s="253" t="s">
        <v>55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471" t="s">
        <v>173</v>
      </c>
      <c r="Q1" s="471"/>
      <c r="R1" s="6"/>
    </row>
    <row r="2" spans="1:18" ht="26.25">
      <c r="A2" s="253" t="s">
        <v>482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</row>
    <row r="3" spans="1:18" ht="15" customHeight="1">
      <c r="A3" s="49"/>
      <c r="B3" s="6"/>
      <c r="C3" s="6"/>
      <c r="D3" s="6"/>
      <c r="E3" s="6"/>
      <c r="F3" s="6"/>
      <c r="G3" s="17"/>
      <c r="H3" s="17"/>
      <c r="I3" s="17"/>
      <c r="J3" s="18"/>
      <c r="K3" s="18"/>
      <c r="L3" s="18"/>
      <c r="M3" s="18"/>
      <c r="N3" s="18"/>
      <c r="O3" s="17"/>
      <c r="P3" s="17"/>
      <c r="Q3" s="6"/>
      <c r="R3" s="6"/>
    </row>
    <row r="4" spans="1:18" ht="24.75" customHeight="1">
      <c r="A4" s="483" t="s">
        <v>192</v>
      </c>
      <c r="B4" s="489"/>
      <c r="C4" s="489"/>
      <c r="D4" s="489"/>
      <c r="E4" s="489"/>
      <c r="F4" s="485">
        <v>2000</v>
      </c>
      <c r="G4" s="480">
        <v>2001</v>
      </c>
      <c r="H4" s="480">
        <v>2002</v>
      </c>
      <c r="I4" s="480">
        <v>2003</v>
      </c>
      <c r="J4" s="480">
        <v>2004</v>
      </c>
      <c r="K4" s="480">
        <v>2005</v>
      </c>
      <c r="L4" s="480">
        <v>2006</v>
      </c>
      <c r="M4" s="480">
        <v>2007</v>
      </c>
      <c r="N4" s="302"/>
      <c r="O4" s="488" t="s">
        <v>484</v>
      </c>
      <c r="P4" s="488"/>
      <c r="Q4" s="488"/>
      <c r="R4" s="488"/>
    </row>
    <row r="5" spans="1:18" ht="24.75" customHeight="1">
      <c r="A5" s="490"/>
      <c r="B5" s="490"/>
      <c r="C5" s="490"/>
      <c r="D5" s="490"/>
      <c r="E5" s="490"/>
      <c r="F5" s="486"/>
      <c r="G5" s="481"/>
      <c r="H5" s="481"/>
      <c r="I5" s="481"/>
      <c r="J5" s="481"/>
      <c r="K5" s="481"/>
      <c r="L5" s="481"/>
      <c r="M5" s="481"/>
      <c r="N5" s="303"/>
      <c r="O5" s="406" t="s">
        <v>193</v>
      </c>
      <c r="P5" s="406" t="s">
        <v>194</v>
      </c>
      <c r="Q5" s="487" t="s">
        <v>195</v>
      </c>
      <c r="R5" s="487"/>
    </row>
    <row r="6" spans="1:18" ht="24" customHeight="1">
      <c r="A6" s="267"/>
      <c r="B6" s="267"/>
      <c r="C6" s="267"/>
      <c r="D6" s="267"/>
      <c r="E6" s="267"/>
      <c r="F6" s="268"/>
      <c r="G6" s="250"/>
      <c r="H6" s="250"/>
      <c r="I6" s="250"/>
      <c r="J6" s="250"/>
      <c r="K6" s="250"/>
      <c r="L6" s="250"/>
      <c r="M6" s="250"/>
      <c r="N6" s="250"/>
      <c r="O6" s="261"/>
      <c r="P6" s="261"/>
      <c r="Q6" s="261"/>
      <c r="R6" s="261"/>
    </row>
    <row r="7" spans="1:17" s="6" customFormat="1" ht="16.5" customHeight="1">
      <c r="A7" s="3"/>
      <c r="B7" s="3" t="s">
        <v>528</v>
      </c>
      <c r="C7" s="3"/>
      <c r="D7" s="3"/>
      <c r="E7" s="3"/>
      <c r="F7" s="68"/>
      <c r="G7" s="68"/>
      <c r="H7" s="68"/>
      <c r="I7" s="68"/>
      <c r="J7" s="68"/>
      <c r="K7" s="68"/>
      <c r="L7" s="68"/>
      <c r="M7" s="68"/>
      <c r="N7" s="68"/>
      <c r="O7" s="86"/>
      <c r="P7" s="86"/>
      <c r="Q7" s="27"/>
    </row>
    <row r="8" spans="1:17" s="6" customFormat="1" ht="14.25" customHeight="1">
      <c r="A8" s="3"/>
      <c r="B8" s="3" t="s">
        <v>345</v>
      </c>
      <c r="C8" s="3"/>
      <c r="D8" s="3"/>
      <c r="E8" s="3"/>
      <c r="F8" s="68">
        <v>44684000</v>
      </c>
      <c r="G8" s="68">
        <v>266920145</v>
      </c>
      <c r="H8" s="68">
        <v>94711449</v>
      </c>
      <c r="I8" s="68">
        <v>96261375</v>
      </c>
      <c r="J8" s="68">
        <v>28476676</v>
      </c>
      <c r="K8" s="68">
        <v>107092425</v>
      </c>
      <c r="L8" s="86">
        <v>108019000</v>
      </c>
      <c r="M8" s="86">
        <v>238339058</v>
      </c>
      <c r="N8" s="68"/>
      <c r="O8" s="86">
        <v>1861609356</v>
      </c>
      <c r="P8" s="86">
        <v>262821374</v>
      </c>
      <c r="Q8" s="32">
        <f>(P8/O8)*100</f>
        <v>14.11796589617054</v>
      </c>
    </row>
    <row r="9" spans="1:17" s="6" customFormat="1" ht="6" customHeight="1">
      <c r="A9" s="3"/>
      <c r="B9" s="3"/>
      <c r="C9" s="3"/>
      <c r="D9" s="3"/>
      <c r="E9" s="3"/>
      <c r="F9" s="68"/>
      <c r="G9" s="68"/>
      <c r="H9" s="68"/>
      <c r="I9" s="68"/>
      <c r="J9" s="68"/>
      <c r="K9" s="68"/>
      <c r="L9" s="86"/>
      <c r="M9" s="86"/>
      <c r="N9" s="68"/>
      <c r="O9" s="86"/>
      <c r="P9" s="86"/>
      <c r="Q9" s="32"/>
    </row>
    <row r="10" spans="1:17" s="320" customFormat="1" ht="17.25" customHeight="1">
      <c r="A10" s="365"/>
      <c r="B10" s="318"/>
      <c r="C10" s="318" t="s">
        <v>317</v>
      </c>
      <c r="D10" s="318"/>
      <c r="E10" s="318"/>
      <c r="F10" s="354">
        <v>39481000</v>
      </c>
      <c r="G10" s="354">
        <v>253908690</v>
      </c>
      <c r="H10" s="354">
        <v>93910319</v>
      </c>
      <c r="I10" s="354">
        <v>95664775</v>
      </c>
      <c r="J10" s="354">
        <v>27959527</v>
      </c>
      <c r="K10" s="354">
        <v>103874022</v>
      </c>
      <c r="L10" s="354">
        <v>107015000</v>
      </c>
      <c r="M10" s="354">
        <v>234344818</v>
      </c>
      <c r="N10" s="354"/>
      <c r="O10" s="413">
        <v>1803225471</v>
      </c>
      <c r="P10" s="354">
        <v>257954974</v>
      </c>
      <c r="Q10" s="359">
        <f>(P10/O10)*100</f>
        <v>14.305197999280036</v>
      </c>
    </row>
    <row r="11" spans="1:17" s="6" customFormat="1" ht="15.75">
      <c r="A11" s="55"/>
      <c r="B11" s="3"/>
      <c r="C11" s="61" t="s">
        <v>318</v>
      </c>
      <c r="D11" s="61"/>
      <c r="E11" s="61"/>
      <c r="F11" s="63">
        <v>5203000</v>
      </c>
      <c r="G11" s="63">
        <v>13011455</v>
      </c>
      <c r="H11" s="63">
        <v>801130</v>
      </c>
      <c r="I11" s="63">
        <v>596600</v>
      </c>
      <c r="J11" s="63">
        <v>517149</v>
      </c>
      <c r="K11" s="63">
        <v>3218403</v>
      </c>
      <c r="L11" s="63">
        <v>1004000</v>
      </c>
      <c r="M11" s="63">
        <v>3994240</v>
      </c>
      <c r="N11" s="63"/>
      <c r="O11" s="64">
        <v>58383885</v>
      </c>
      <c r="P11" s="63">
        <v>4866400</v>
      </c>
      <c r="Q11" s="269">
        <f>(P11/O11)*100</f>
        <v>8.33517673584072</v>
      </c>
    </row>
    <row r="12" spans="1:17" s="6" customFormat="1" ht="24" customHeight="1">
      <c r="A12" s="55"/>
      <c r="B12" s="3"/>
      <c r="C12" s="3"/>
      <c r="D12" s="3"/>
      <c r="E12" s="3"/>
      <c r="F12" s="68"/>
      <c r="G12" s="68"/>
      <c r="H12" s="68"/>
      <c r="I12" s="68"/>
      <c r="J12" s="68"/>
      <c r="K12" s="68"/>
      <c r="L12" s="68"/>
      <c r="M12" s="68"/>
      <c r="N12" s="68"/>
      <c r="O12" s="54"/>
      <c r="P12" s="68"/>
      <c r="Q12" s="32"/>
    </row>
    <row r="13" spans="1:17" s="320" customFormat="1" ht="16.5" customHeight="1">
      <c r="A13" s="318"/>
      <c r="B13" s="318" t="s">
        <v>529</v>
      </c>
      <c r="C13" s="318"/>
      <c r="D13" s="318"/>
      <c r="E13" s="318"/>
      <c r="F13" s="357">
        <v>1536724</v>
      </c>
      <c r="G13" s="357">
        <v>1751993</v>
      </c>
      <c r="H13" s="357">
        <v>1952316</v>
      </c>
      <c r="I13" s="357">
        <v>2164440</v>
      </c>
      <c r="J13" s="357">
        <v>2440021</v>
      </c>
      <c r="K13" s="357">
        <v>2631339</v>
      </c>
      <c r="L13" s="357">
        <v>2633221</v>
      </c>
      <c r="M13" s="357">
        <v>2492833</v>
      </c>
      <c r="N13" s="354"/>
      <c r="O13" s="357">
        <v>20667736</v>
      </c>
      <c r="P13" s="354">
        <v>2584603</v>
      </c>
      <c r="Q13" s="359">
        <f>(P13/O13)*100</f>
        <v>12.50549648979453</v>
      </c>
    </row>
    <row r="14" spans="1:17" s="6" customFormat="1" ht="6" customHeight="1">
      <c r="A14" s="3"/>
      <c r="B14" s="3"/>
      <c r="C14" s="3"/>
      <c r="D14" s="3"/>
      <c r="E14" s="3"/>
      <c r="F14" s="68"/>
      <c r="G14" s="68"/>
      <c r="H14" s="68"/>
      <c r="I14" s="68"/>
      <c r="J14" s="68"/>
      <c r="K14" s="68"/>
      <c r="L14" s="68"/>
      <c r="M14" s="68"/>
      <c r="N14" s="68"/>
      <c r="O14" s="54"/>
      <c r="P14" s="68"/>
      <c r="Q14" s="32"/>
    </row>
    <row r="15" spans="1:19" ht="17.25" customHeight="1">
      <c r="A15" s="61"/>
      <c r="B15" s="61" t="s">
        <v>531</v>
      </c>
      <c r="C15" s="61"/>
      <c r="D15" s="61"/>
      <c r="E15" s="61"/>
      <c r="F15" s="63">
        <v>20</v>
      </c>
      <c r="G15" s="63">
        <v>20</v>
      </c>
      <c r="H15" s="63">
        <v>23</v>
      </c>
      <c r="I15" s="63">
        <v>23</v>
      </c>
      <c r="J15" s="63">
        <v>23</v>
      </c>
      <c r="K15" s="63">
        <v>23</v>
      </c>
      <c r="L15" s="63">
        <v>24</v>
      </c>
      <c r="M15" s="63">
        <v>33</v>
      </c>
      <c r="N15" s="63"/>
      <c r="O15" s="64">
        <v>1579</v>
      </c>
      <c r="P15" s="63">
        <v>33</v>
      </c>
      <c r="Q15" s="32">
        <f>(P15/O15)*100</f>
        <v>2.089930335655478</v>
      </c>
      <c r="R15" s="58"/>
      <c r="S15" s="59"/>
    </row>
    <row r="16" spans="1:19" ht="6" customHeight="1">
      <c r="A16" s="61"/>
      <c r="B16" s="61"/>
      <c r="C16" s="61"/>
      <c r="D16" s="61"/>
      <c r="E16" s="61"/>
      <c r="F16" s="63"/>
      <c r="G16" s="63"/>
      <c r="H16" s="63"/>
      <c r="I16" s="63"/>
      <c r="J16" s="63"/>
      <c r="K16" s="63"/>
      <c r="L16" s="63"/>
      <c r="M16" s="63"/>
      <c r="N16" s="63"/>
      <c r="O16" s="64"/>
      <c r="P16" s="63"/>
      <c r="Q16" s="269"/>
      <c r="R16" s="58"/>
      <c r="S16" s="59"/>
    </row>
    <row r="17" spans="1:20" s="382" customFormat="1" ht="15.75">
      <c r="A17" s="376"/>
      <c r="B17" s="376" t="s">
        <v>532</v>
      </c>
      <c r="C17" s="376"/>
      <c r="D17" s="376"/>
      <c r="E17" s="376"/>
      <c r="F17" s="383">
        <v>14</v>
      </c>
      <c r="G17" s="383">
        <v>14</v>
      </c>
      <c r="H17" s="383">
        <v>12</v>
      </c>
      <c r="I17" s="383">
        <v>12</v>
      </c>
      <c r="J17" s="383">
        <v>18</v>
      </c>
      <c r="K17" s="383">
        <v>11</v>
      </c>
      <c r="L17" s="383">
        <v>11</v>
      </c>
      <c r="M17" s="383">
        <v>11</v>
      </c>
      <c r="N17" s="383"/>
      <c r="O17" s="414">
        <v>730</v>
      </c>
      <c r="P17" s="383">
        <v>11</v>
      </c>
      <c r="Q17" s="359">
        <f>(P17/O17)*100</f>
        <v>1.5068493150684932</v>
      </c>
      <c r="R17" s="379"/>
      <c r="S17" s="380"/>
      <c r="T17" s="381"/>
    </row>
    <row r="18" spans="1:20" s="6" customFormat="1" ht="24" customHeight="1">
      <c r="A18" s="273"/>
      <c r="B18" s="273"/>
      <c r="C18" s="273"/>
      <c r="D18" s="273"/>
      <c r="E18" s="273"/>
      <c r="F18" s="274"/>
      <c r="G18" s="274"/>
      <c r="H18" s="274"/>
      <c r="I18" s="274"/>
      <c r="J18" s="274"/>
      <c r="K18" s="274"/>
      <c r="L18" s="274"/>
      <c r="M18" s="274"/>
      <c r="N18" s="274"/>
      <c r="O18" s="275"/>
      <c r="P18" s="274"/>
      <c r="Q18" s="276"/>
      <c r="R18" s="79"/>
      <c r="S18" s="16"/>
      <c r="T18" s="40"/>
    </row>
    <row r="19" spans="1:18" ht="15" customHeight="1">
      <c r="A19" s="87"/>
      <c r="B19" s="87"/>
      <c r="C19" s="87"/>
      <c r="D19" s="87"/>
      <c r="E19" s="87"/>
      <c r="F19" s="270"/>
      <c r="G19" s="271"/>
      <c r="H19" s="271"/>
      <c r="I19" s="271"/>
      <c r="J19" s="271"/>
      <c r="K19" s="271"/>
      <c r="L19" s="271"/>
      <c r="M19" s="271"/>
      <c r="N19" s="271"/>
      <c r="O19" s="272"/>
      <c r="P19" s="271"/>
      <c r="Q19" s="58"/>
      <c r="R19" s="58"/>
    </row>
    <row r="20" spans="1:20" s="147" customFormat="1" ht="15" customHeight="1">
      <c r="A20" s="147" t="s">
        <v>177</v>
      </c>
      <c r="B20" s="148" t="s">
        <v>190</v>
      </c>
      <c r="C20" s="148"/>
      <c r="D20" s="148"/>
      <c r="E20" s="148"/>
      <c r="F20" s="145"/>
      <c r="G20" s="146"/>
      <c r="H20" s="146"/>
      <c r="I20" s="146"/>
      <c r="J20" s="145"/>
      <c r="K20" s="145"/>
      <c r="L20" s="145"/>
      <c r="M20" s="145"/>
      <c r="N20" s="145"/>
      <c r="O20" s="146"/>
      <c r="P20" s="146"/>
      <c r="Q20" s="145"/>
      <c r="R20" s="145"/>
      <c r="T20" s="346"/>
    </row>
    <row r="21" spans="1:20" s="147" customFormat="1" ht="15" customHeight="1">
      <c r="A21" s="147" t="s">
        <v>366</v>
      </c>
      <c r="B21" s="148" t="s">
        <v>535</v>
      </c>
      <c r="C21" s="148"/>
      <c r="D21" s="148"/>
      <c r="E21" s="148"/>
      <c r="F21" s="145"/>
      <c r="G21" s="146"/>
      <c r="H21" s="146"/>
      <c r="I21" s="146"/>
      <c r="J21" s="145"/>
      <c r="K21" s="145"/>
      <c r="L21" s="145"/>
      <c r="M21" s="145"/>
      <c r="N21" s="145"/>
      <c r="O21" s="146"/>
      <c r="P21" s="146"/>
      <c r="Q21" s="145"/>
      <c r="R21" s="145"/>
      <c r="T21" s="346"/>
    </row>
    <row r="22" spans="1:20" s="147" customFormat="1" ht="15" customHeight="1">
      <c r="A22" s="147" t="s">
        <v>367</v>
      </c>
      <c r="B22" s="149" t="s">
        <v>517</v>
      </c>
      <c r="C22" s="148"/>
      <c r="D22" s="148"/>
      <c r="E22" s="148"/>
      <c r="F22" s="145"/>
      <c r="G22" s="146"/>
      <c r="H22" s="146"/>
      <c r="I22" s="146"/>
      <c r="J22" s="145"/>
      <c r="K22" s="145"/>
      <c r="L22" s="145"/>
      <c r="M22" s="145"/>
      <c r="N22" s="145"/>
      <c r="O22" s="146"/>
      <c r="P22" s="146"/>
      <c r="Q22" s="145"/>
      <c r="R22" s="145"/>
      <c r="T22" s="346"/>
    </row>
    <row r="23" spans="1:20" s="147" customFormat="1" ht="15" customHeight="1">
      <c r="A23" s="147" t="s">
        <v>368</v>
      </c>
      <c r="B23" s="149" t="s">
        <v>377</v>
      </c>
      <c r="C23" s="148"/>
      <c r="D23" s="148"/>
      <c r="E23" s="148"/>
      <c r="F23" s="145"/>
      <c r="G23" s="146"/>
      <c r="H23" s="146"/>
      <c r="I23" s="146"/>
      <c r="J23" s="145"/>
      <c r="K23" s="145"/>
      <c r="L23" s="145"/>
      <c r="M23" s="145"/>
      <c r="N23" s="145"/>
      <c r="O23" s="146"/>
      <c r="P23" s="146"/>
      <c r="Q23" s="145"/>
      <c r="R23" s="145"/>
      <c r="T23" s="346"/>
    </row>
    <row r="24" spans="1:20" s="147" customFormat="1" ht="15" customHeight="1">
      <c r="A24" s="147" t="s">
        <v>200</v>
      </c>
      <c r="B24" s="149" t="s">
        <v>493</v>
      </c>
      <c r="C24" s="148"/>
      <c r="D24" s="148"/>
      <c r="E24" s="148"/>
      <c r="F24" s="145"/>
      <c r="G24" s="146"/>
      <c r="H24" s="146"/>
      <c r="I24" s="146"/>
      <c r="J24" s="145"/>
      <c r="K24" s="145"/>
      <c r="L24" s="145"/>
      <c r="M24" s="145"/>
      <c r="N24" s="145"/>
      <c r="O24" s="146"/>
      <c r="P24" s="146"/>
      <c r="Q24" s="145"/>
      <c r="R24" s="145"/>
      <c r="T24" s="346"/>
    </row>
    <row r="25" spans="1:20" s="147" customFormat="1" ht="15" customHeight="1">
      <c r="A25" s="147" t="s">
        <v>180</v>
      </c>
      <c r="B25" s="148" t="s">
        <v>518</v>
      </c>
      <c r="C25" s="148"/>
      <c r="D25" s="148"/>
      <c r="E25" s="148"/>
      <c r="F25" s="145"/>
      <c r="G25" s="146"/>
      <c r="H25" s="146"/>
      <c r="I25" s="146"/>
      <c r="J25" s="145"/>
      <c r="K25" s="145"/>
      <c r="L25" s="145"/>
      <c r="M25" s="145"/>
      <c r="N25" s="145"/>
      <c r="O25" s="146"/>
      <c r="P25" s="146"/>
      <c r="Q25" s="145"/>
      <c r="R25" s="145"/>
      <c r="T25" s="346"/>
    </row>
    <row r="26" spans="1:20" s="147" customFormat="1" ht="15" customHeight="1">
      <c r="A26" s="147" t="s">
        <v>181</v>
      </c>
      <c r="B26" s="148" t="s">
        <v>384</v>
      </c>
      <c r="C26" s="148"/>
      <c r="D26" s="148"/>
      <c r="E26" s="148"/>
      <c r="F26" s="145"/>
      <c r="G26" s="146"/>
      <c r="H26" s="146"/>
      <c r="I26" s="146"/>
      <c r="J26" s="145"/>
      <c r="K26" s="145"/>
      <c r="L26" s="145"/>
      <c r="M26" s="145"/>
      <c r="N26" s="145"/>
      <c r="O26" s="146"/>
      <c r="P26" s="146"/>
      <c r="Q26" s="145"/>
      <c r="R26" s="145"/>
      <c r="T26" s="346"/>
    </row>
    <row r="27" spans="1:20" s="147" customFormat="1" ht="15" customHeight="1">
      <c r="A27" s="147" t="s">
        <v>182</v>
      </c>
      <c r="B27" s="148" t="s">
        <v>10</v>
      </c>
      <c r="C27" s="148"/>
      <c r="D27" s="148"/>
      <c r="E27" s="148"/>
      <c r="F27" s="145"/>
      <c r="G27" s="146"/>
      <c r="H27" s="146"/>
      <c r="I27" s="146"/>
      <c r="J27" s="145"/>
      <c r="K27" s="145"/>
      <c r="L27" s="145"/>
      <c r="M27" s="145"/>
      <c r="N27" s="145"/>
      <c r="O27" s="146"/>
      <c r="P27" s="146"/>
      <c r="Q27" s="145"/>
      <c r="R27" s="145"/>
      <c r="T27" s="346"/>
    </row>
    <row r="28" spans="1:20" s="147" customFormat="1" ht="15" customHeight="1">
      <c r="A28" s="147" t="s">
        <v>183</v>
      </c>
      <c r="B28" s="148" t="s">
        <v>519</v>
      </c>
      <c r="C28" s="148"/>
      <c r="D28" s="148"/>
      <c r="E28" s="148"/>
      <c r="F28" s="145"/>
      <c r="G28" s="146"/>
      <c r="H28" s="146"/>
      <c r="I28" s="146"/>
      <c r="J28" s="145"/>
      <c r="K28" s="145"/>
      <c r="L28" s="145"/>
      <c r="M28" s="145"/>
      <c r="N28" s="145"/>
      <c r="O28" s="146"/>
      <c r="P28" s="146"/>
      <c r="Q28" s="145"/>
      <c r="R28" s="145"/>
      <c r="T28" s="346"/>
    </row>
    <row r="29" spans="1:20" s="147" customFormat="1" ht="15" customHeight="1">
      <c r="A29" s="147" t="s">
        <v>184</v>
      </c>
      <c r="B29" s="148" t="s">
        <v>520</v>
      </c>
      <c r="C29" s="148"/>
      <c r="D29" s="148"/>
      <c r="E29" s="148"/>
      <c r="F29" s="145"/>
      <c r="G29" s="146"/>
      <c r="H29" s="146"/>
      <c r="I29" s="146"/>
      <c r="J29" s="145"/>
      <c r="K29" s="145"/>
      <c r="L29" s="145"/>
      <c r="M29" s="145"/>
      <c r="N29" s="145"/>
      <c r="O29" s="146"/>
      <c r="P29" s="146"/>
      <c r="Q29" s="145"/>
      <c r="R29" s="145"/>
      <c r="T29" s="346"/>
    </row>
    <row r="30" spans="1:20" s="147" customFormat="1" ht="15" customHeight="1">
      <c r="A30" s="147" t="s">
        <v>343</v>
      </c>
      <c r="B30" s="148" t="s">
        <v>498</v>
      </c>
      <c r="C30" s="148"/>
      <c r="D30" s="148"/>
      <c r="E30" s="148"/>
      <c r="F30" s="145"/>
      <c r="G30" s="146"/>
      <c r="H30" s="146"/>
      <c r="I30" s="146"/>
      <c r="J30" s="145"/>
      <c r="K30" s="145"/>
      <c r="L30" s="145"/>
      <c r="M30" s="145"/>
      <c r="N30" s="145"/>
      <c r="O30" s="146"/>
      <c r="P30" s="146"/>
      <c r="Q30" s="145"/>
      <c r="R30" s="145"/>
      <c r="T30" s="346"/>
    </row>
    <row r="31" spans="1:20" s="147" customFormat="1" ht="15" customHeight="1">
      <c r="A31" s="147" t="s">
        <v>185</v>
      </c>
      <c r="B31" s="145" t="s">
        <v>24</v>
      </c>
      <c r="C31" s="148"/>
      <c r="D31" s="148"/>
      <c r="E31" s="148"/>
      <c r="F31" s="145"/>
      <c r="G31" s="146"/>
      <c r="H31" s="146"/>
      <c r="I31" s="146"/>
      <c r="J31" s="145"/>
      <c r="K31" s="145"/>
      <c r="L31" s="145"/>
      <c r="M31" s="145"/>
      <c r="N31" s="145"/>
      <c r="O31" s="146"/>
      <c r="P31" s="146"/>
      <c r="Q31" s="145"/>
      <c r="R31" s="145"/>
      <c r="T31" s="346"/>
    </row>
    <row r="32" spans="1:20" s="147" customFormat="1" ht="16.5">
      <c r="A32" s="174" t="s">
        <v>186</v>
      </c>
      <c r="B32" s="475" t="s">
        <v>494</v>
      </c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145"/>
      <c r="T32" s="346"/>
    </row>
    <row r="33" spans="1:20" s="147" customFormat="1" ht="16.5">
      <c r="A33" s="147" t="s">
        <v>187</v>
      </c>
      <c r="B33" s="408" t="s">
        <v>533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145"/>
      <c r="T33" s="346"/>
    </row>
    <row r="34" spans="1:20" s="147" customFormat="1" ht="16.5">
      <c r="A34" s="147" t="s">
        <v>188</v>
      </c>
      <c r="B34" s="148" t="s">
        <v>53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5"/>
      <c r="T34" s="346"/>
    </row>
    <row r="35" spans="1:20" s="147" customFormat="1" ht="15" customHeight="1">
      <c r="A35" s="147" t="s">
        <v>369</v>
      </c>
      <c r="B35" s="147" t="s">
        <v>454</v>
      </c>
      <c r="C35" s="148"/>
      <c r="D35" s="148"/>
      <c r="E35" s="148"/>
      <c r="F35" s="145"/>
      <c r="G35" s="146"/>
      <c r="H35" s="146"/>
      <c r="I35" s="146"/>
      <c r="J35" s="145"/>
      <c r="K35" s="145"/>
      <c r="L35" s="145"/>
      <c r="M35" s="145"/>
      <c r="N35" s="145"/>
      <c r="O35" s="146"/>
      <c r="P35" s="146"/>
      <c r="Q35" s="145"/>
      <c r="R35" s="145"/>
      <c r="T35" s="346"/>
    </row>
    <row r="36" spans="1:20" s="147" customFormat="1" ht="16.5">
      <c r="A36" s="147" t="s">
        <v>452</v>
      </c>
      <c r="B36" s="145" t="s">
        <v>379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5"/>
      <c r="T36" s="346"/>
    </row>
    <row r="37" spans="1:20" s="147" customFormat="1" ht="15" customHeight="1">
      <c r="A37" s="147" t="s">
        <v>468</v>
      </c>
      <c r="B37" s="148" t="s">
        <v>224</v>
      </c>
      <c r="C37" s="148"/>
      <c r="D37" s="148"/>
      <c r="E37" s="148"/>
      <c r="F37" s="145"/>
      <c r="G37" s="146"/>
      <c r="H37" s="146"/>
      <c r="I37" s="146"/>
      <c r="J37" s="145"/>
      <c r="K37" s="145"/>
      <c r="L37" s="145"/>
      <c r="M37" s="145"/>
      <c r="N37" s="145"/>
      <c r="O37" s="146"/>
      <c r="P37" s="146"/>
      <c r="Q37" s="145"/>
      <c r="R37" s="145"/>
      <c r="T37" s="346"/>
    </row>
    <row r="38" spans="1:20" s="147" customFormat="1" ht="15" customHeight="1">
      <c r="A38" s="147" t="s">
        <v>492</v>
      </c>
      <c r="B38" s="148" t="s">
        <v>210</v>
      </c>
      <c r="C38" s="148"/>
      <c r="D38" s="148"/>
      <c r="E38" s="148"/>
      <c r="F38" s="145"/>
      <c r="G38" s="146"/>
      <c r="H38" s="146"/>
      <c r="I38" s="146"/>
      <c r="J38" s="145"/>
      <c r="K38" s="145"/>
      <c r="L38" s="145"/>
      <c r="M38" s="145"/>
      <c r="N38" s="145"/>
      <c r="O38" s="146"/>
      <c r="P38" s="146"/>
      <c r="Q38" s="145"/>
      <c r="R38" s="145"/>
      <c r="T38" s="346"/>
    </row>
    <row r="39" spans="1:20" s="147" customFormat="1" ht="15" customHeight="1">
      <c r="A39" s="147" t="s">
        <v>497</v>
      </c>
      <c r="B39" s="145" t="s">
        <v>453</v>
      </c>
      <c r="C39" s="148"/>
      <c r="D39" s="148"/>
      <c r="E39" s="148"/>
      <c r="F39" s="145"/>
      <c r="G39" s="146"/>
      <c r="H39" s="146"/>
      <c r="I39" s="146"/>
      <c r="J39" s="145"/>
      <c r="K39" s="145"/>
      <c r="L39" s="145"/>
      <c r="M39" s="145"/>
      <c r="N39" s="145"/>
      <c r="O39" s="146"/>
      <c r="P39" s="146"/>
      <c r="Q39" s="145"/>
      <c r="R39" s="145"/>
      <c r="T39" s="346"/>
    </row>
    <row r="40" spans="1:20" s="147" customFormat="1" ht="15" customHeight="1">
      <c r="A40" s="147" t="s">
        <v>530</v>
      </c>
      <c r="B40" s="145" t="s">
        <v>380</v>
      </c>
      <c r="C40" s="148"/>
      <c r="D40" s="148"/>
      <c r="E40" s="148"/>
      <c r="F40" s="145"/>
      <c r="G40" s="146"/>
      <c r="H40" s="146"/>
      <c r="I40" s="146"/>
      <c r="J40" s="145"/>
      <c r="K40" s="145"/>
      <c r="L40" s="145"/>
      <c r="M40" s="145"/>
      <c r="N40" s="145"/>
      <c r="O40" s="146"/>
      <c r="P40" s="146"/>
      <c r="Q40" s="145"/>
      <c r="R40" s="145"/>
      <c r="T40" s="346"/>
    </row>
    <row r="41" spans="2:23" s="150" customFormat="1" ht="9" customHeight="1">
      <c r="B41" s="151"/>
      <c r="C41" s="152"/>
      <c r="D41" s="152"/>
      <c r="E41" s="152"/>
      <c r="F41" s="152"/>
      <c r="G41" s="153"/>
      <c r="H41" s="153"/>
      <c r="I41" s="153"/>
      <c r="J41" s="152"/>
      <c r="K41" s="152"/>
      <c r="L41" s="152"/>
      <c r="M41" s="152"/>
      <c r="N41" s="152"/>
      <c r="O41" s="153"/>
      <c r="P41" s="153"/>
      <c r="Q41" s="154"/>
      <c r="R41" s="154"/>
      <c r="S41" s="151"/>
      <c r="T41" s="155"/>
      <c r="U41" s="151"/>
      <c r="V41" s="151"/>
      <c r="W41" s="151"/>
    </row>
    <row r="42" spans="1:23" s="150" customFormat="1" ht="18.75">
      <c r="A42" s="477" t="s">
        <v>445</v>
      </c>
      <c r="B42" s="477"/>
      <c r="C42" s="477"/>
      <c r="D42" s="477"/>
      <c r="E42" s="477"/>
      <c r="F42" s="477"/>
      <c r="G42" s="477"/>
      <c r="H42" s="477"/>
      <c r="I42" s="477"/>
      <c r="J42" s="477"/>
      <c r="K42" s="477"/>
      <c r="L42" s="477"/>
      <c r="M42" s="477"/>
      <c r="N42" s="477"/>
      <c r="O42" s="477"/>
      <c r="P42" s="477"/>
      <c r="Q42" s="477"/>
      <c r="R42" s="154"/>
      <c r="S42" s="151"/>
      <c r="T42" s="155"/>
      <c r="U42" s="151"/>
      <c r="V42" s="151"/>
      <c r="W42" s="151"/>
    </row>
    <row r="43" spans="1:23" ht="15" customHeight="1">
      <c r="A43" s="88"/>
      <c r="B43" s="91"/>
      <c r="C43" s="82"/>
      <c r="D43" s="82"/>
      <c r="E43" s="82"/>
      <c r="F43" s="83"/>
      <c r="G43" s="84"/>
      <c r="H43" s="84"/>
      <c r="I43" s="84"/>
      <c r="J43" s="83"/>
      <c r="K43" s="83"/>
      <c r="L43" s="83"/>
      <c r="M43" s="83"/>
      <c r="N43" s="83"/>
      <c r="O43" s="84"/>
      <c r="P43" s="84"/>
      <c r="Q43" s="85"/>
      <c r="R43" s="87"/>
      <c r="S43" s="89"/>
      <c r="T43" s="90"/>
      <c r="U43" s="89"/>
      <c r="V43" s="89"/>
      <c r="W43" s="89"/>
    </row>
    <row r="44" spans="1:23" ht="15" customHeight="1">
      <c r="A44" s="92"/>
      <c r="B44" s="92"/>
      <c r="C44" s="92"/>
      <c r="D44" s="92"/>
      <c r="E44" s="92"/>
      <c r="F44" s="92"/>
      <c r="G44" s="93"/>
      <c r="H44" s="93"/>
      <c r="I44" s="93"/>
      <c r="J44" s="61"/>
      <c r="K44" s="61"/>
      <c r="L44" s="61"/>
      <c r="M44" s="61"/>
      <c r="N44" s="61"/>
      <c r="O44" s="93"/>
      <c r="P44" s="93"/>
      <c r="Q44" s="92"/>
      <c r="R44" s="89"/>
      <c r="S44" s="89"/>
      <c r="T44" s="90"/>
      <c r="U44" s="89"/>
      <c r="V44" s="89"/>
      <c r="W44" s="89"/>
    </row>
    <row r="45" spans="1:17" ht="15" customHeight="1">
      <c r="A45" s="59"/>
      <c r="B45" s="59"/>
      <c r="C45" s="59"/>
      <c r="D45" s="59"/>
      <c r="E45" s="59"/>
      <c r="F45" s="59"/>
      <c r="G45" s="93"/>
      <c r="H45" s="93"/>
      <c r="I45" s="93"/>
      <c r="J45" s="80"/>
      <c r="K45" s="80"/>
      <c r="L45" s="80"/>
      <c r="M45" s="80"/>
      <c r="N45" s="80"/>
      <c r="O45" s="93"/>
      <c r="P45" s="93"/>
      <c r="Q45" s="59"/>
    </row>
    <row r="46" spans="1:17" ht="15" customHeight="1">
      <c r="A46" s="59"/>
      <c r="B46" s="59"/>
      <c r="C46" s="59"/>
      <c r="D46" s="59"/>
      <c r="E46" s="59"/>
      <c r="F46" s="59"/>
      <c r="G46" s="93"/>
      <c r="H46" s="93"/>
      <c r="I46" s="93"/>
      <c r="J46" s="80"/>
      <c r="K46" s="80"/>
      <c r="L46" s="80"/>
      <c r="M46" s="80"/>
      <c r="N46" s="80"/>
      <c r="O46" s="93"/>
      <c r="P46" s="93"/>
      <c r="Q46" s="59"/>
    </row>
    <row r="47" spans="1:17" ht="15" customHeight="1">
      <c r="A47" s="59"/>
      <c r="B47" s="59"/>
      <c r="C47" s="59"/>
      <c r="D47" s="59"/>
      <c r="E47" s="59"/>
      <c r="F47" s="59"/>
      <c r="G47" s="93"/>
      <c r="H47" s="93"/>
      <c r="I47" s="93"/>
      <c r="J47" s="80"/>
      <c r="K47" s="80"/>
      <c r="L47" s="80"/>
      <c r="M47" s="80"/>
      <c r="N47" s="80"/>
      <c r="O47" s="93"/>
      <c r="P47" s="93"/>
      <c r="Q47" s="59"/>
    </row>
    <row r="48" spans="1:17" ht="15" customHeight="1">
      <c r="A48" s="59"/>
      <c r="B48" s="59"/>
      <c r="C48" s="59"/>
      <c r="D48" s="59"/>
      <c r="E48" s="59"/>
      <c r="F48" s="59"/>
      <c r="G48" s="93"/>
      <c r="H48" s="93"/>
      <c r="I48" s="93"/>
      <c r="J48" s="80"/>
      <c r="K48" s="80"/>
      <c r="L48" s="80"/>
      <c r="M48" s="80"/>
      <c r="N48" s="80"/>
      <c r="O48" s="93"/>
      <c r="P48" s="93"/>
      <c r="Q48" s="59"/>
    </row>
    <row r="49" spans="1:17" ht="15" customHeight="1">
      <c r="A49" s="59"/>
      <c r="B49" s="59"/>
      <c r="C49" s="59"/>
      <c r="D49" s="59"/>
      <c r="E49" s="59"/>
      <c r="F49" s="59"/>
      <c r="G49" s="93"/>
      <c r="H49" s="93"/>
      <c r="I49" s="93"/>
      <c r="J49" s="80"/>
      <c r="K49" s="80"/>
      <c r="L49" s="80"/>
      <c r="M49" s="80"/>
      <c r="N49" s="80"/>
      <c r="O49" s="93"/>
      <c r="P49" s="93"/>
      <c r="Q49" s="59"/>
    </row>
    <row r="50" spans="1:17" ht="15" customHeight="1">
      <c r="A50" s="59"/>
      <c r="B50" s="59"/>
      <c r="C50" s="59"/>
      <c r="D50" s="59"/>
      <c r="E50" s="59"/>
      <c r="F50" s="59"/>
      <c r="G50" s="93"/>
      <c r="H50" s="93"/>
      <c r="I50" s="93"/>
      <c r="J50" s="80"/>
      <c r="K50" s="80"/>
      <c r="L50" s="80"/>
      <c r="M50" s="80"/>
      <c r="N50" s="80"/>
      <c r="O50" s="93"/>
      <c r="P50" s="93"/>
      <c r="Q50" s="59"/>
    </row>
    <row r="51" spans="1:17" ht="15" customHeight="1">
      <c r="A51" s="59"/>
      <c r="B51" s="59"/>
      <c r="C51" s="59"/>
      <c r="D51" s="59"/>
      <c r="E51" s="59"/>
      <c r="F51" s="59"/>
      <c r="G51" s="93"/>
      <c r="H51" s="93"/>
      <c r="I51" s="93"/>
      <c r="J51" s="80"/>
      <c r="K51" s="80"/>
      <c r="L51" s="80"/>
      <c r="M51" s="80"/>
      <c r="N51" s="80"/>
      <c r="O51" s="93"/>
      <c r="P51" s="93"/>
      <c r="Q51" s="59"/>
    </row>
    <row r="52" spans="1:17" ht="15" customHeight="1">
      <c r="A52" s="59"/>
      <c r="B52" s="59"/>
      <c r="C52" s="59"/>
      <c r="D52" s="59"/>
      <c r="E52" s="59"/>
      <c r="F52" s="59"/>
      <c r="G52" s="93"/>
      <c r="H52" s="93"/>
      <c r="I52" s="93"/>
      <c r="J52" s="80"/>
      <c r="K52" s="80"/>
      <c r="L52" s="80"/>
      <c r="M52" s="80"/>
      <c r="N52" s="80"/>
      <c r="O52" s="93"/>
      <c r="P52" s="93"/>
      <c r="Q52" s="59"/>
    </row>
    <row r="53" spans="1:17" ht="15" customHeight="1">
      <c r="A53" s="59"/>
      <c r="B53" s="59"/>
      <c r="C53" s="59"/>
      <c r="D53" s="59"/>
      <c r="E53" s="59"/>
      <c r="F53" s="59"/>
      <c r="G53" s="93"/>
      <c r="H53" s="93"/>
      <c r="I53" s="93"/>
      <c r="J53" s="80"/>
      <c r="K53" s="80"/>
      <c r="L53" s="80"/>
      <c r="M53" s="80"/>
      <c r="N53" s="80"/>
      <c r="O53" s="93"/>
      <c r="P53" s="93"/>
      <c r="Q53" s="59"/>
    </row>
    <row r="54" spans="1:17" ht="15" customHeight="1">
      <c r="A54" s="59"/>
      <c r="B54" s="59"/>
      <c r="C54" s="59"/>
      <c r="D54" s="59"/>
      <c r="E54" s="59"/>
      <c r="F54" s="59"/>
      <c r="G54" s="93"/>
      <c r="H54" s="93"/>
      <c r="I54" s="93"/>
      <c r="J54" s="80"/>
      <c r="K54" s="80"/>
      <c r="L54" s="80"/>
      <c r="M54" s="80"/>
      <c r="N54" s="80"/>
      <c r="O54" s="93"/>
      <c r="P54" s="93"/>
      <c r="Q54" s="59"/>
    </row>
    <row r="55" spans="1:17" ht="15" customHeight="1">
      <c r="A55" s="59"/>
      <c r="B55" s="59"/>
      <c r="C55" s="59"/>
      <c r="D55" s="59"/>
      <c r="E55" s="59"/>
      <c r="F55" s="59"/>
      <c r="G55" s="93"/>
      <c r="H55" s="93"/>
      <c r="I55" s="93"/>
      <c r="J55" s="80"/>
      <c r="K55" s="80"/>
      <c r="L55" s="80"/>
      <c r="M55" s="80"/>
      <c r="N55" s="80"/>
      <c r="O55" s="93"/>
      <c r="P55" s="93"/>
      <c r="Q55" s="59"/>
    </row>
    <row r="56" spans="1:17" ht="15" customHeight="1">
      <c r="A56" s="59"/>
      <c r="B56" s="59"/>
      <c r="C56" s="59"/>
      <c r="D56" s="59"/>
      <c r="E56" s="59"/>
      <c r="F56" s="59"/>
      <c r="G56" s="93"/>
      <c r="H56" s="93"/>
      <c r="I56" s="93"/>
      <c r="J56" s="80"/>
      <c r="K56" s="80"/>
      <c r="L56" s="80"/>
      <c r="M56" s="80"/>
      <c r="N56" s="80"/>
      <c r="O56" s="93"/>
      <c r="P56" s="93"/>
      <c r="Q56" s="59"/>
    </row>
    <row r="57" spans="1:17" ht="15" customHeight="1">
      <c r="A57" s="59"/>
      <c r="B57" s="59"/>
      <c r="C57" s="59"/>
      <c r="D57" s="59"/>
      <c r="E57" s="59"/>
      <c r="F57" s="59"/>
      <c r="G57" s="93"/>
      <c r="H57" s="93"/>
      <c r="I57" s="93"/>
      <c r="J57" s="80"/>
      <c r="K57" s="80"/>
      <c r="L57" s="80"/>
      <c r="M57" s="80"/>
      <c r="N57" s="80"/>
      <c r="O57" s="93"/>
      <c r="P57" s="93"/>
      <c r="Q57" s="59"/>
    </row>
    <row r="58" spans="1:17" ht="15" customHeight="1">
      <c r="A58" s="59"/>
      <c r="B58" s="59"/>
      <c r="C58" s="59"/>
      <c r="D58" s="59"/>
      <c r="E58" s="59"/>
      <c r="F58" s="59"/>
      <c r="G58" s="93"/>
      <c r="H58" s="93"/>
      <c r="I58" s="93"/>
      <c r="J58" s="80"/>
      <c r="K58" s="80"/>
      <c r="L58" s="80"/>
      <c r="M58" s="80"/>
      <c r="N58" s="80"/>
      <c r="O58" s="93"/>
      <c r="P58" s="93"/>
      <c r="Q58" s="59"/>
    </row>
    <row r="59" spans="1:17" ht="15" customHeight="1">
      <c r="A59" s="59"/>
      <c r="B59" s="59"/>
      <c r="C59" s="59"/>
      <c r="D59" s="59"/>
      <c r="E59" s="59"/>
      <c r="F59" s="59"/>
      <c r="G59" s="93"/>
      <c r="H59" s="93"/>
      <c r="I59" s="93"/>
      <c r="J59" s="80"/>
      <c r="K59" s="80"/>
      <c r="L59" s="80"/>
      <c r="M59" s="80"/>
      <c r="N59" s="80"/>
      <c r="O59" s="93"/>
      <c r="P59" s="93"/>
      <c r="Q59" s="59"/>
    </row>
    <row r="60" spans="1:17" ht="15" customHeight="1">
      <c r="A60" s="59"/>
      <c r="B60" s="59"/>
      <c r="C60" s="59"/>
      <c r="D60" s="59"/>
      <c r="E60" s="59"/>
      <c r="F60" s="59"/>
      <c r="G60" s="93"/>
      <c r="H60" s="93"/>
      <c r="I60" s="93"/>
      <c r="J60" s="80"/>
      <c r="K60" s="80"/>
      <c r="L60" s="80"/>
      <c r="M60" s="80"/>
      <c r="N60" s="80"/>
      <c r="O60" s="93"/>
      <c r="P60" s="93"/>
      <c r="Q60" s="59"/>
    </row>
    <row r="61" spans="1:17" ht="15" customHeight="1">
      <c r="A61" s="59"/>
      <c r="B61" s="59"/>
      <c r="C61" s="59"/>
      <c r="D61" s="59"/>
      <c r="E61" s="59"/>
      <c r="F61" s="59"/>
      <c r="G61" s="93"/>
      <c r="H61" s="93"/>
      <c r="I61" s="93"/>
      <c r="J61" s="80"/>
      <c r="K61" s="80"/>
      <c r="L61" s="80"/>
      <c r="M61" s="80"/>
      <c r="N61" s="80"/>
      <c r="O61" s="93"/>
      <c r="P61" s="93"/>
      <c r="Q61" s="59"/>
    </row>
    <row r="62" spans="1:17" ht="15" customHeight="1">
      <c r="A62" s="59"/>
      <c r="B62" s="59"/>
      <c r="C62" s="59"/>
      <c r="D62" s="59"/>
      <c r="E62" s="59"/>
      <c r="F62" s="59"/>
      <c r="G62" s="93"/>
      <c r="H62" s="93"/>
      <c r="I62" s="93"/>
      <c r="J62" s="80"/>
      <c r="K62" s="80"/>
      <c r="L62" s="80"/>
      <c r="M62" s="80"/>
      <c r="N62" s="80"/>
      <c r="O62" s="93"/>
      <c r="P62" s="93"/>
      <c r="Q62" s="59"/>
    </row>
    <row r="63" spans="1:17" ht="15" customHeight="1">
      <c r="A63" s="59"/>
      <c r="B63" s="59"/>
      <c r="C63" s="59"/>
      <c r="D63" s="59"/>
      <c r="E63" s="59"/>
      <c r="F63" s="59"/>
      <c r="G63" s="93"/>
      <c r="H63" s="93"/>
      <c r="I63" s="93"/>
      <c r="J63" s="80"/>
      <c r="K63" s="80"/>
      <c r="L63" s="80"/>
      <c r="M63" s="80"/>
      <c r="N63" s="80"/>
      <c r="O63" s="93"/>
      <c r="P63" s="93"/>
      <c r="Q63" s="59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4" spans="1:17" ht="18.75">
      <c r="A94" s="463"/>
      <c r="B94" s="463"/>
      <c r="C94" s="463"/>
      <c r="D94" s="463"/>
      <c r="E94" s="463"/>
      <c r="F94" s="463"/>
      <c r="G94" s="463"/>
      <c r="H94" s="463"/>
      <c r="I94" s="463"/>
      <c r="J94" s="463"/>
      <c r="K94" s="463"/>
      <c r="L94" s="463"/>
      <c r="M94" s="463"/>
      <c r="N94" s="463"/>
      <c r="O94" s="463"/>
      <c r="P94" s="463"/>
      <c r="Q94" s="463"/>
    </row>
  </sheetData>
  <sheetProtection/>
  <mergeCells count="15">
    <mergeCell ref="A94:Q94"/>
    <mergeCell ref="P1:Q1"/>
    <mergeCell ref="O4:R4"/>
    <mergeCell ref="A4:E5"/>
    <mergeCell ref="G4:G5"/>
    <mergeCell ref="H4:H5"/>
    <mergeCell ref="I4:I5"/>
    <mergeCell ref="J4:J5"/>
    <mergeCell ref="F4:F5"/>
    <mergeCell ref="Q5:R5"/>
    <mergeCell ref="K4:K5"/>
    <mergeCell ref="A42:Q42"/>
    <mergeCell ref="B32:Q32"/>
    <mergeCell ref="L4:L5"/>
    <mergeCell ref="M4:M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Sans,Normal"&amp;22 &amp;23 &amp;24 14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V85"/>
  <sheetViews>
    <sheetView showGridLines="0" view="pageBreakPreview" zoomScale="60" zoomScaleNormal="60" zoomScalePageLayoutView="0" workbookViewId="0" topLeftCell="A4">
      <selection activeCell="E2" sqref="E2"/>
    </sheetView>
  </sheetViews>
  <sheetFormatPr defaultColWidth="9.77734375" defaultRowHeight="15.75"/>
  <cols>
    <col min="1" max="4" width="2.77734375" style="1" customWidth="1"/>
    <col min="5" max="5" width="61.10546875" style="1" customWidth="1"/>
    <col min="6" max="6" width="12.99609375" style="47" customWidth="1"/>
    <col min="7" max="7" width="13.4453125" style="47" customWidth="1"/>
    <col min="8" max="8" width="13.21484375" style="47" customWidth="1"/>
    <col min="9" max="9" width="13.4453125" style="47" customWidth="1"/>
    <col min="10" max="14" width="13.21484375" style="2" customWidth="1"/>
    <col min="15" max="15" width="7.77734375" style="99" customWidth="1"/>
    <col min="16" max="16" width="9.5546875" style="1" customWidth="1"/>
    <col min="17" max="17" width="21.4453125" style="1" bestFit="1" customWidth="1"/>
    <col min="18" max="19" width="9.77734375" style="1" customWidth="1"/>
    <col min="20" max="20" width="12.77734375" style="1" customWidth="1"/>
    <col min="21" max="27" width="9.77734375" style="1" customWidth="1"/>
    <col min="28" max="29" width="5.77734375" style="1" customWidth="1"/>
    <col min="30" max="32" width="9.77734375" style="1" customWidth="1"/>
    <col min="33" max="33" width="12.77734375" style="1" customWidth="1"/>
    <col min="34" max="16384" width="9.77734375" style="1" customWidth="1"/>
  </cols>
  <sheetData>
    <row r="1" spans="1:22" ht="26.25">
      <c r="A1" s="277" t="s">
        <v>56</v>
      </c>
      <c r="B1" s="94"/>
      <c r="C1" s="94"/>
      <c r="D1" s="94"/>
      <c r="E1" s="94"/>
      <c r="F1" s="94"/>
      <c r="G1" s="94"/>
      <c r="H1" s="94"/>
      <c r="I1" s="94"/>
      <c r="J1" s="471" t="s">
        <v>174</v>
      </c>
      <c r="K1" s="471"/>
      <c r="L1" s="471"/>
      <c r="M1" s="471"/>
      <c r="N1" s="471"/>
      <c r="O1" s="471"/>
      <c r="P1" s="2"/>
      <c r="Q1" s="2"/>
      <c r="R1" s="2"/>
      <c r="S1" s="2"/>
      <c r="T1" s="2"/>
      <c r="U1" s="2"/>
      <c r="V1" s="2"/>
    </row>
    <row r="2" spans="1:22" ht="26.25">
      <c r="A2" s="253" t="s">
        <v>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"/>
      <c r="Q2" s="2"/>
      <c r="R2" s="2"/>
      <c r="S2" s="2"/>
      <c r="T2" s="2"/>
      <c r="U2" s="2"/>
      <c r="V2" s="2"/>
    </row>
    <row r="3" spans="1:22" ht="1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"/>
      <c r="Q3" s="2"/>
      <c r="R3" s="2"/>
      <c r="S3" s="2"/>
      <c r="T3" s="2"/>
      <c r="U3" s="2"/>
      <c r="V3" s="2"/>
    </row>
    <row r="4" spans="1:22" ht="24.75" customHeight="1">
      <c r="A4" s="483" t="s">
        <v>192</v>
      </c>
      <c r="B4" s="483"/>
      <c r="C4" s="483"/>
      <c r="D4" s="483"/>
      <c r="E4" s="483"/>
      <c r="F4" s="480">
        <v>2000</v>
      </c>
      <c r="G4" s="480">
        <v>2001</v>
      </c>
      <c r="H4" s="485">
        <v>2002</v>
      </c>
      <c r="I4" s="485">
        <v>2003</v>
      </c>
      <c r="J4" s="485">
        <v>2004</v>
      </c>
      <c r="K4" s="485">
        <v>2005</v>
      </c>
      <c r="L4" s="485">
        <v>2006</v>
      </c>
      <c r="M4" s="485">
        <v>2007</v>
      </c>
      <c r="N4" s="485" t="s">
        <v>484</v>
      </c>
      <c r="O4" s="491" t="s">
        <v>227</v>
      </c>
      <c r="P4" s="2"/>
      <c r="Q4" s="2"/>
      <c r="R4" s="2"/>
      <c r="S4" s="2"/>
      <c r="T4" s="2"/>
      <c r="U4" s="2"/>
      <c r="V4" s="2"/>
    </row>
    <row r="5" spans="1:22" ht="24.75" customHeight="1">
      <c r="A5" s="484"/>
      <c r="B5" s="484"/>
      <c r="C5" s="484"/>
      <c r="D5" s="484"/>
      <c r="E5" s="484"/>
      <c r="F5" s="481"/>
      <c r="G5" s="481"/>
      <c r="H5" s="486"/>
      <c r="I5" s="486"/>
      <c r="J5" s="486"/>
      <c r="K5" s="486"/>
      <c r="L5" s="486"/>
      <c r="M5" s="486"/>
      <c r="N5" s="486"/>
      <c r="O5" s="481"/>
      <c r="P5" s="2"/>
      <c r="Q5" s="2"/>
      <c r="R5" s="2"/>
      <c r="S5" s="2"/>
      <c r="T5" s="2"/>
      <c r="U5" s="2"/>
      <c r="V5" s="2"/>
    </row>
    <row r="6" spans="1:22" s="6" customFormat="1" ht="15.75">
      <c r="A6" s="18"/>
      <c r="B6" s="18"/>
      <c r="C6" s="18"/>
      <c r="D6" s="18"/>
      <c r="E6" s="18"/>
      <c r="F6" s="4"/>
      <c r="G6" s="4"/>
      <c r="H6" s="4"/>
      <c r="I6" s="4"/>
      <c r="J6" s="19"/>
      <c r="K6" s="19"/>
      <c r="L6" s="19"/>
      <c r="M6" s="19"/>
      <c r="N6" s="19"/>
      <c r="O6" s="36"/>
      <c r="P6" s="18"/>
      <c r="Q6" s="18"/>
      <c r="R6" s="18"/>
      <c r="S6" s="18"/>
      <c r="T6" s="18"/>
      <c r="U6" s="18"/>
      <c r="V6" s="18"/>
    </row>
    <row r="7" spans="1:22" s="6" customFormat="1" ht="42" customHeight="1">
      <c r="A7" s="255" t="s">
        <v>387</v>
      </c>
      <c r="B7" s="18"/>
      <c r="C7" s="18"/>
      <c r="D7" s="18"/>
      <c r="E7" s="18"/>
      <c r="F7" s="23"/>
      <c r="G7" s="23"/>
      <c r="H7" s="23"/>
      <c r="I7" s="23"/>
      <c r="J7" s="96"/>
      <c r="K7" s="96"/>
      <c r="L7" s="96"/>
      <c r="M7" s="96"/>
      <c r="N7" s="96"/>
      <c r="O7" s="22"/>
      <c r="P7" s="18"/>
      <c r="Q7" s="18"/>
      <c r="R7" s="18"/>
      <c r="S7" s="18"/>
      <c r="T7" s="18"/>
      <c r="U7" s="18"/>
      <c r="V7" s="18"/>
    </row>
    <row r="8" spans="1:22" s="6" customFormat="1" ht="18.75" customHeight="1">
      <c r="A8" s="29"/>
      <c r="B8" s="29" t="s">
        <v>25</v>
      </c>
      <c r="C8" s="3"/>
      <c r="D8" s="3"/>
      <c r="E8" s="3"/>
      <c r="F8" s="30"/>
      <c r="G8" s="30"/>
      <c r="H8" s="30"/>
      <c r="I8" s="30"/>
      <c r="J8" s="30"/>
      <c r="K8" s="30"/>
      <c r="L8" s="30"/>
      <c r="M8" s="30"/>
      <c r="N8" s="30"/>
      <c r="O8" s="278"/>
      <c r="P8" s="18"/>
      <c r="Q8" s="33"/>
      <c r="R8" s="36"/>
      <c r="S8" s="18"/>
      <c r="T8" s="18"/>
      <c r="U8" s="18"/>
      <c r="V8" s="18"/>
    </row>
    <row r="9" spans="1:22" s="320" customFormat="1" ht="15.75">
      <c r="A9" s="349"/>
      <c r="B9" s="349" t="s">
        <v>348</v>
      </c>
      <c r="C9" s="318"/>
      <c r="D9" s="318"/>
      <c r="E9" s="318"/>
      <c r="F9" s="361">
        <v>168922.80136311986</v>
      </c>
      <c r="G9" s="361">
        <v>170829.88550985965</v>
      </c>
      <c r="H9" s="361">
        <v>169181.2714741914</v>
      </c>
      <c r="I9" s="361">
        <v>169402.82251931704</v>
      </c>
      <c r="J9" s="361">
        <v>176343.8697455877</v>
      </c>
      <c r="K9" s="361">
        <v>184492.93531310407</v>
      </c>
      <c r="L9" s="361">
        <v>195784.84624568687</v>
      </c>
      <c r="M9" s="361">
        <v>203028.88451977726</v>
      </c>
      <c r="N9" s="361">
        <v>207933.2050579172</v>
      </c>
      <c r="O9" s="366">
        <f>(((N9/F9)^(1/8))-1)*100</f>
        <v>2.6312093907189027</v>
      </c>
      <c r="P9" s="326"/>
      <c r="Q9" s="362"/>
      <c r="R9" s="367"/>
      <c r="S9" s="326"/>
      <c r="T9" s="326"/>
      <c r="U9" s="326"/>
      <c r="V9" s="326"/>
    </row>
    <row r="10" spans="1:22" s="6" customFormat="1" ht="6" customHeight="1">
      <c r="A10" s="29"/>
      <c r="B10" s="29"/>
      <c r="C10" s="3"/>
      <c r="D10" s="3"/>
      <c r="E10" s="3"/>
      <c r="F10" s="186"/>
      <c r="G10" s="186"/>
      <c r="H10" s="186"/>
      <c r="I10" s="186"/>
      <c r="J10" s="186"/>
      <c r="K10" s="186"/>
      <c r="L10" s="186"/>
      <c r="M10" s="186"/>
      <c r="N10" s="186"/>
      <c r="O10" s="187"/>
      <c r="P10" s="18"/>
      <c r="Q10" s="33"/>
      <c r="R10" s="36"/>
      <c r="S10" s="18"/>
      <c r="T10" s="18"/>
      <c r="U10" s="18"/>
      <c r="V10" s="18"/>
    </row>
    <row r="11" spans="1:22" s="6" customFormat="1" ht="16.5" customHeight="1">
      <c r="A11" s="29"/>
      <c r="B11" s="29" t="s">
        <v>26</v>
      </c>
      <c r="E11" s="3"/>
      <c r="F11" s="186"/>
      <c r="G11" s="186"/>
      <c r="H11" s="186"/>
      <c r="I11" s="186"/>
      <c r="J11" s="186"/>
      <c r="K11" s="186"/>
      <c r="L11" s="186"/>
      <c r="M11" s="186"/>
      <c r="N11" s="186"/>
      <c r="O11" s="187"/>
      <c r="P11" s="18"/>
      <c r="Q11" s="33"/>
      <c r="R11" s="36"/>
      <c r="S11" s="18"/>
      <c r="T11" s="18"/>
      <c r="U11" s="18"/>
      <c r="V11" s="18"/>
    </row>
    <row r="12" spans="1:22" s="6" customFormat="1" ht="14.25" customHeight="1">
      <c r="A12" s="29"/>
      <c r="B12" s="29" t="s">
        <v>348</v>
      </c>
      <c r="C12" s="29"/>
      <c r="D12" s="29"/>
      <c r="E12" s="3"/>
      <c r="F12" s="186">
        <v>155323.295</v>
      </c>
      <c r="G12" s="186">
        <v>157059.358</v>
      </c>
      <c r="H12" s="186">
        <v>155547.247</v>
      </c>
      <c r="I12" s="186">
        <v>155744.408</v>
      </c>
      <c r="J12" s="186">
        <v>162122.754</v>
      </c>
      <c r="K12" s="186">
        <v>169614.60499999998</v>
      </c>
      <c r="L12" s="186">
        <v>179995.951</v>
      </c>
      <c r="M12" s="186">
        <v>186538.36870725272</v>
      </c>
      <c r="N12" s="186">
        <v>191164.6161069207</v>
      </c>
      <c r="O12" s="187">
        <f>(((N12/F12)^(1/8))-1)*100</f>
        <v>2.629299411869579</v>
      </c>
      <c r="P12" s="18"/>
      <c r="Q12" s="33"/>
      <c r="R12" s="36"/>
      <c r="S12" s="18"/>
      <c r="T12" s="18"/>
      <c r="U12" s="18"/>
      <c r="V12" s="18"/>
    </row>
    <row r="13" spans="1:22" s="6" customFormat="1" ht="42.75" customHeight="1">
      <c r="A13" s="255" t="s">
        <v>20</v>
      </c>
      <c r="B13" s="3"/>
      <c r="C13" s="29"/>
      <c r="D13" s="29"/>
      <c r="E13" s="3"/>
      <c r="F13" s="186"/>
      <c r="G13" s="186"/>
      <c r="H13" s="186"/>
      <c r="I13" s="186"/>
      <c r="J13" s="186"/>
      <c r="K13" s="186"/>
      <c r="L13" s="186"/>
      <c r="M13" s="186"/>
      <c r="N13" s="186"/>
      <c r="O13" s="187"/>
      <c r="P13" s="18"/>
      <c r="Q13" s="33"/>
      <c r="R13" s="36"/>
      <c r="S13" s="18"/>
      <c r="T13" s="18"/>
      <c r="U13" s="18"/>
      <c r="V13" s="18"/>
    </row>
    <row r="14" spans="1:22" s="320" customFormat="1" ht="17.25" customHeight="1">
      <c r="A14" s="348"/>
      <c r="B14" s="318" t="s">
        <v>47</v>
      </c>
      <c r="C14" s="368"/>
      <c r="D14" s="368"/>
      <c r="E14" s="368"/>
      <c r="F14" s="361">
        <v>93.79715</v>
      </c>
      <c r="G14" s="361">
        <v>97.47371</v>
      </c>
      <c r="H14" s="361">
        <v>102.529</v>
      </c>
      <c r="I14" s="361">
        <v>105.979</v>
      </c>
      <c r="J14" s="361">
        <v>111.363</v>
      </c>
      <c r="K14" s="361">
        <v>114.993</v>
      </c>
      <c r="L14" s="361">
        <v>119.011</v>
      </c>
      <c r="M14" s="361">
        <v>123.434</v>
      </c>
      <c r="N14" s="361">
        <v>131.004</v>
      </c>
      <c r="O14" s="366">
        <f>(((N14/F14)^(1/8))-1)*100</f>
        <v>4.264595862750253</v>
      </c>
      <c r="P14" s="326"/>
      <c r="Q14" s="362"/>
      <c r="R14" s="367"/>
      <c r="S14" s="326"/>
      <c r="T14" s="326"/>
      <c r="U14" s="326"/>
      <c r="V14" s="326"/>
    </row>
    <row r="15" spans="1:22" s="6" customFormat="1" ht="17.25" customHeight="1">
      <c r="A15" s="29"/>
      <c r="C15" s="29" t="s">
        <v>450</v>
      </c>
      <c r="D15" s="29"/>
      <c r="E15" s="3"/>
      <c r="F15" s="186">
        <v>8.36</v>
      </c>
      <c r="G15" s="186">
        <v>3.92</v>
      </c>
      <c r="H15" s="186">
        <v>5.19</v>
      </c>
      <c r="I15" s="186">
        <v>3.36</v>
      </c>
      <c r="J15" s="186">
        <v>5.08</v>
      </c>
      <c r="K15" s="186">
        <v>3.26</v>
      </c>
      <c r="L15" s="186">
        <v>3.49</v>
      </c>
      <c r="M15" s="186">
        <v>3.72</v>
      </c>
      <c r="N15" s="186">
        <v>6.13</v>
      </c>
      <c r="O15" s="188" t="s">
        <v>439</v>
      </c>
      <c r="P15" s="18"/>
      <c r="Q15" s="33"/>
      <c r="R15" s="36"/>
      <c r="S15" s="18"/>
      <c r="T15" s="18"/>
      <c r="U15" s="18"/>
      <c r="V15" s="18"/>
    </row>
    <row r="16" spans="1:22" s="6" customFormat="1" ht="9" customHeight="1">
      <c r="A16" s="29"/>
      <c r="B16" s="29"/>
      <c r="E16" s="3"/>
      <c r="F16" s="186"/>
      <c r="G16" s="186"/>
      <c r="H16" s="186"/>
      <c r="I16" s="186"/>
      <c r="J16" s="186"/>
      <c r="K16" s="186"/>
      <c r="L16" s="186"/>
      <c r="M16" s="186"/>
      <c r="N16" s="186"/>
      <c r="O16" s="188"/>
      <c r="P16" s="18"/>
      <c r="Q16" s="33"/>
      <c r="R16" s="36"/>
      <c r="S16" s="18"/>
      <c r="T16" s="18"/>
      <c r="U16" s="18"/>
      <c r="V16" s="18"/>
    </row>
    <row r="17" spans="1:22" s="320" customFormat="1" ht="16.5" customHeight="1">
      <c r="A17" s="349"/>
      <c r="B17" s="349" t="s">
        <v>429</v>
      </c>
      <c r="C17" s="318"/>
      <c r="D17" s="318"/>
      <c r="E17" s="318"/>
      <c r="F17" s="361">
        <v>328.171070420076</v>
      </c>
      <c r="G17" s="361">
        <v>340.5695877767065</v>
      </c>
      <c r="H17" s="361">
        <v>356.6937502619179</v>
      </c>
      <c r="I17" s="361">
        <v>383.67653372430925</v>
      </c>
      <c r="J17" s="361">
        <v>417.6373683053883</v>
      </c>
      <c r="K17" s="361">
        <v>434.30194768856813</v>
      </c>
      <c r="L17" s="361">
        <v>447.4737953091586</v>
      </c>
      <c r="M17" s="361">
        <v>493.804015858478</v>
      </c>
      <c r="N17" s="361">
        <v>540.9419278814587</v>
      </c>
      <c r="O17" s="366">
        <f>(((N17/F17)^(1/8))-1)*100</f>
        <v>6.446477355215108</v>
      </c>
      <c r="P17" s="326"/>
      <c r="Q17" s="362"/>
      <c r="R17" s="367"/>
      <c r="S17" s="326"/>
      <c r="T17" s="326"/>
      <c r="U17" s="326"/>
      <c r="V17" s="326"/>
    </row>
    <row r="18" spans="1:22" s="6" customFormat="1" ht="17.25" customHeight="1">
      <c r="A18" s="29"/>
      <c r="B18" s="29"/>
      <c r="C18" s="29" t="s">
        <v>21</v>
      </c>
      <c r="D18" s="29"/>
      <c r="E18" s="3"/>
      <c r="F18" s="189">
        <v>11.383863510827696</v>
      </c>
      <c r="G18" s="189">
        <v>3.778065306231837</v>
      </c>
      <c r="H18" s="189">
        <v>4.734469272630171</v>
      </c>
      <c r="I18" s="189">
        <v>7.564691964066683</v>
      </c>
      <c r="J18" s="189">
        <v>8.851423424681371</v>
      </c>
      <c r="K18" s="189">
        <v>3.990203139819193</v>
      </c>
      <c r="L18" s="189">
        <v>3.0328778608277984</v>
      </c>
      <c r="M18" s="189">
        <v>10.353728203751</v>
      </c>
      <c r="N18" s="189">
        <v>9.545874579620705</v>
      </c>
      <c r="O18" s="188" t="s">
        <v>439</v>
      </c>
      <c r="P18" s="18"/>
      <c r="Q18" s="33"/>
      <c r="R18" s="36"/>
      <c r="S18" s="18"/>
      <c r="T18" s="18"/>
      <c r="U18" s="18"/>
      <c r="V18" s="18"/>
    </row>
    <row r="19" spans="1:22" s="6" customFormat="1" ht="9" customHeight="1">
      <c r="A19" s="29"/>
      <c r="B19" s="29"/>
      <c r="C19" s="29"/>
      <c r="D19" s="29"/>
      <c r="E19" s="3"/>
      <c r="F19" s="189"/>
      <c r="G19" s="189"/>
      <c r="H19" s="189"/>
      <c r="I19" s="189"/>
      <c r="J19" s="189"/>
      <c r="K19" s="189"/>
      <c r="L19" s="189"/>
      <c r="M19" s="189"/>
      <c r="N19" s="189"/>
      <c r="O19" s="188"/>
      <c r="P19" s="18"/>
      <c r="Q19" s="33"/>
      <c r="R19" s="36"/>
      <c r="S19" s="18"/>
      <c r="T19" s="18"/>
      <c r="U19" s="18"/>
      <c r="V19" s="18"/>
    </row>
    <row r="20" spans="1:22" s="320" customFormat="1" ht="16.5" customHeight="1">
      <c r="A20" s="349"/>
      <c r="B20" s="349" t="s">
        <v>428</v>
      </c>
      <c r="C20" s="318"/>
      <c r="D20" s="318"/>
      <c r="E20" s="318"/>
      <c r="F20" s="363">
        <v>323.91350762936105</v>
      </c>
      <c r="G20" s="363">
        <v>336.0091704946355</v>
      </c>
      <c r="H20" s="363">
        <v>355.2449121777129</v>
      </c>
      <c r="I20" s="363">
        <v>378.1995729824213</v>
      </c>
      <c r="J20" s="363">
        <v>407.06374689391237</v>
      </c>
      <c r="K20" s="363">
        <v>424.0651511112502</v>
      </c>
      <c r="L20" s="363">
        <v>441.0390809291038</v>
      </c>
      <c r="M20" s="363">
        <v>487.0094628368097</v>
      </c>
      <c r="N20" s="363">
        <v>533.1631333242769</v>
      </c>
      <c r="O20" s="366">
        <f>(((N20/F20)^(1/8))-1)*100</f>
        <v>6.427505133095912</v>
      </c>
      <c r="P20" s="326"/>
      <c r="Q20" s="362"/>
      <c r="R20" s="367"/>
      <c r="S20" s="326"/>
      <c r="T20" s="326"/>
      <c r="U20" s="326"/>
      <c r="V20" s="326"/>
    </row>
    <row r="21" spans="1:22" s="6" customFormat="1" ht="17.25" customHeight="1">
      <c r="A21" s="29"/>
      <c r="B21" s="29"/>
      <c r="C21" s="29" t="s">
        <v>21</v>
      </c>
      <c r="D21" s="29"/>
      <c r="E21" s="3"/>
      <c r="F21" s="186">
        <v>10.398192107452942</v>
      </c>
      <c r="G21" s="186">
        <v>3.7342261376499764</v>
      </c>
      <c r="H21" s="186">
        <v>5.724766873106657</v>
      </c>
      <c r="I21" s="186">
        <v>6.461643789348681</v>
      </c>
      <c r="J21" s="186">
        <v>7.631995373202782</v>
      </c>
      <c r="K21" s="186">
        <v>4.176595028927665</v>
      </c>
      <c r="L21" s="186">
        <v>4.002670290962107</v>
      </c>
      <c r="M21" s="186">
        <v>10.423199189256316</v>
      </c>
      <c r="N21" s="186">
        <v>9.476955584933421</v>
      </c>
      <c r="O21" s="188" t="s">
        <v>439</v>
      </c>
      <c r="P21" s="18"/>
      <c r="Q21" s="33"/>
      <c r="R21" s="36"/>
      <c r="S21" s="18"/>
      <c r="T21" s="18"/>
      <c r="U21" s="18"/>
      <c r="V21" s="18"/>
    </row>
    <row r="22" spans="1:22" s="6" customFormat="1" ht="48" customHeight="1">
      <c r="A22" s="255" t="s">
        <v>14</v>
      </c>
      <c r="B22" s="3"/>
      <c r="C22" s="29"/>
      <c r="D22" s="29"/>
      <c r="E22" s="3"/>
      <c r="F22" s="186"/>
      <c r="G22" s="186"/>
      <c r="H22" s="186"/>
      <c r="I22" s="186"/>
      <c r="J22" s="186"/>
      <c r="K22" s="186"/>
      <c r="L22" s="186"/>
      <c r="M22" s="186"/>
      <c r="N22" s="186"/>
      <c r="O22" s="187"/>
      <c r="P22" s="18"/>
      <c r="Q22" s="33"/>
      <c r="R22" s="36"/>
      <c r="S22" s="18"/>
      <c r="T22" s="18"/>
      <c r="U22" s="18"/>
      <c r="V22" s="18"/>
    </row>
    <row r="23" spans="1:22" s="6" customFormat="1" ht="16.5" customHeight="1">
      <c r="A23" s="3"/>
      <c r="B23" s="3" t="s">
        <v>427</v>
      </c>
      <c r="C23" s="3"/>
      <c r="D23" s="3"/>
      <c r="E23" s="3"/>
      <c r="F23" s="190"/>
      <c r="G23" s="190"/>
      <c r="H23" s="190"/>
      <c r="I23" s="190"/>
      <c r="J23" s="190"/>
      <c r="K23" s="190"/>
      <c r="L23" s="190"/>
      <c r="M23" s="190"/>
      <c r="N23" s="190"/>
      <c r="O23" s="187"/>
      <c r="P23" s="18"/>
      <c r="Q23" s="33"/>
      <c r="R23" s="18"/>
      <c r="S23" s="18"/>
      <c r="T23" s="18"/>
      <c r="U23" s="18"/>
      <c r="V23" s="18"/>
    </row>
    <row r="24" spans="1:22" s="6" customFormat="1" ht="15.75">
      <c r="A24" s="3"/>
      <c r="B24" s="3" t="s">
        <v>475</v>
      </c>
      <c r="C24" s="3"/>
      <c r="D24" s="3"/>
      <c r="E24" s="3"/>
      <c r="F24" s="190"/>
      <c r="G24" s="190"/>
      <c r="H24" s="190"/>
      <c r="I24" s="190"/>
      <c r="J24" s="190"/>
      <c r="K24" s="190"/>
      <c r="L24" s="190"/>
      <c r="M24" s="190"/>
      <c r="N24" s="190"/>
      <c r="O24" s="187"/>
      <c r="P24" s="18"/>
      <c r="Q24" s="33"/>
      <c r="R24" s="18"/>
      <c r="S24" s="18"/>
      <c r="T24" s="18"/>
      <c r="U24" s="18"/>
      <c r="V24" s="18"/>
    </row>
    <row r="25" spans="1:22" s="6" customFormat="1" ht="6" customHeight="1">
      <c r="A25" s="3"/>
      <c r="B25" s="3"/>
      <c r="C25" s="3"/>
      <c r="D25" s="3"/>
      <c r="E25" s="3"/>
      <c r="F25" s="190"/>
      <c r="G25" s="190"/>
      <c r="H25" s="190"/>
      <c r="I25" s="190"/>
      <c r="J25" s="190"/>
      <c r="K25" s="190"/>
      <c r="L25" s="190"/>
      <c r="M25" s="190"/>
      <c r="N25" s="190"/>
      <c r="O25" s="187"/>
      <c r="P25" s="18"/>
      <c r="Q25" s="33"/>
      <c r="R25" s="18"/>
      <c r="S25" s="18"/>
      <c r="T25" s="18"/>
      <c r="U25" s="18"/>
      <c r="V25" s="18"/>
    </row>
    <row r="26" spans="1:22" s="6" customFormat="1" ht="17.25" customHeight="1">
      <c r="A26" s="3"/>
      <c r="B26" s="3"/>
      <c r="C26" s="3" t="s">
        <v>285</v>
      </c>
      <c r="D26" s="3"/>
      <c r="E26" s="3"/>
      <c r="F26" s="189">
        <f aca="true" t="shared" si="0" ref="F26:N26">(F27+F28)/2</f>
        <v>37.6344057362084</v>
      </c>
      <c r="G26" s="189">
        <f t="shared" si="0"/>
        <v>39.087462660444544</v>
      </c>
      <c r="H26" s="189">
        <f t="shared" si="0"/>
        <v>39.23280242663051</v>
      </c>
      <c r="I26" s="189">
        <f t="shared" si="0"/>
        <v>39.60690325441833</v>
      </c>
      <c r="J26" s="189">
        <f t="shared" si="0"/>
        <v>39.21859145317565</v>
      </c>
      <c r="K26" s="189">
        <f t="shared" si="0"/>
        <v>39.50240449418661</v>
      </c>
      <c r="L26" s="189">
        <f t="shared" si="0"/>
        <v>39.69380981589937</v>
      </c>
      <c r="M26" s="189">
        <f t="shared" si="0"/>
        <v>39.76619083882885</v>
      </c>
      <c r="N26" s="189">
        <f t="shared" si="0"/>
        <v>38.964459100485485</v>
      </c>
      <c r="O26" s="187">
        <f>(((N26/F26)^(1/8))-1)*100</f>
        <v>0.4350843474011379</v>
      </c>
      <c r="P26" s="18"/>
      <c r="Q26" s="33"/>
      <c r="R26" s="36"/>
      <c r="S26" s="18"/>
      <c r="T26" s="18"/>
      <c r="U26" s="18"/>
      <c r="V26" s="18"/>
    </row>
    <row r="27" spans="1:22" s="320" customFormat="1" ht="15.75">
      <c r="A27" s="318"/>
      <c r="B27" s="349"/>
      <c r="C27" s="349" t="s">
        <v>321</v>
      </c>
      <c r="D27" s="349"/>
      <c r="E27" s="349"/>
      <c r="F27" s="363">
        <v>34.86246650351317</v>
      </c>
      <c r="G27" s="361">
        <v>36.779147936402545</v>
      </c>
      <c r="H27" s="361">
        <v>37.355284846238625</v>
      </c>
      <c r="I27" s="361">
        <v>38.0264014568924</v>
      </c>
      <c r="J27" s="361">
        <v>37.813277300360085</v>
      </c>
      <c r="K27" s="361">
        <v>38.3066795370153</v>
      </c>
      <c r="L27" s="361">
        <v>38.49224021308955</v>
      </c>
      <c r="M27" s="361">
        <v>38.56311875172157</v>
      </c>
      <c r="N27" s="361">
        <v>37.785105798296236</v>
      </c>
      <c r="O27" s="366">
        <f>(((N27/F27)^(1/8))-1)*100</f>
        <v>1.0113828302614536</v>
      </c>
      <c r="P27" s="326"/>
      <c r="Q27" s="362"/>
      <c r="R27" s="367"/>
      <c r="S27" s="326"/>
      <c r="T27" s="326"/>
      <c r="U27" s="326"/>
      <c r="V27" s="326"/>
    </row>
    <row r="28" spans="1:22" s="6" customFormat="1" ht="17.25" customHeight="1">
      <c r="A28" s="3"/>
      <c r="B28" s="29"/>
      <c r="C28" s="29" t="s">
        <v>286</v>
      </c>
      <c r="D28" s="29"/>
      <c r="E28" s="29"/>
      <c r="F28" s="189">
        <v>40.40634496890363</v>
      </c>
      <c r="G28" s="186">
        <v>41.39577738448655</v>
      </c>
      <c r="H28" s="186">
        <v>41.1103200070224</v>
      </c>
      <c r="I28" s="186">
        <v>41.18740505194425</v>
      </c>
      <c r="J28" s="186">
        <v>40.62390560599122</v>
      </c>
      <c r="K28" s="186">
        <v>40.69812945135791</v>
      </c>
      <c r="L28" s="186">
        <v>40.8953794187092</v>
      </c>
      <c r="M28" s="186">
        <v>40.96926292593613</v>
      </c>
      <c r="N28" s="186">
        <v>40.14381240267473</v>
      </c>
      <c r="O28" s="187">
        <f>(((N28/F28)^(1/8))-1)*100</f>
        <v>-0.08144818566870882</v>
      </c>
      <c r="P28" s="18"/>
      <c r="Q28" s="33"/>
      <c r="R28" s="36"/>
      <c r="S28" s="18"/>
      <c r="T28" s="18"/>
      <c r="U28" s="18"/>
      <c r="V28" s="18"/>
    </row>
    <row r="29" spans="1:22" s="6" customFormat="1" ht="48" customHeight="1">
      <c r="A29" s="279" t="s">
        <v>388</v>
      </c>
      <c r="B29" s="280"/>
      <c r="C29" s="281"/>
      <c r="D29" s="281"/>
      <c r="E29" s="280"/>
      <c r="F29" s="191"/>
      <c r="G29" s="191"/>
      <c r="H29" s="191"/>
      <c r="I29" s="191"/>
      <c r="J29" s="191" t="s">
        <v>79</v>
      </c>
      <c r="K29" s="191"/>
      <c r="L29" s="191"/>
      <c r="M29" s="191"/>
      <c r="N29" s="191"/>
      <c r="O29" s="187"/>
      <c r="P29" s="18"/>
      <c r="Q29" s="33"/>
      <c r="R29" s="18"/>
      <c r="S29" s="18"/>
      <c r="T29" s="18"/>
      <c r="U29" s="18"/>
      <c r="V29" s="18"/>
    </row>
    <row r="30" spans="1:22" s="6" customFormat="1" ht="16.5" customHeight="1">
      <c r="A30" s="29"/>
      <c r="B30" s="29" t="s">
        <v>27</v>
      </c>
      <c r="C30" s="3"/>
      <c r="D30" s="3"/>
      <c r="E30" s="29"/>
      <c r="F30" s="186"/>
      <c r="G30" s="186"/>
      <c r="H30" s="186"/>
      <c r="I30" s="186"/>
      <c r="J30" s="186"/>
      <c r="K30" s="186"/>
      <c r="L30" s="186"/>
      <c r="M30" s="186"/>
      <c r="N30" s="186"/>
      <c r="O30" s="187"/>
      <c r="P30" s="18"/>
      <c r="Q30" s="33"/>
      <c r="R30" s="36"/>
      <c r="S30" s="18"/>
      <c r="T30" s="18"/>
      <c r="U30" s="18"/>
      <c r="V30" s="18"/>
    </row>
    <row r="31" spans="1:22" s="6" customFormat="1" ht="15.75">
      <c r="A31" s="217"/>
      <c r="B31" s="217" t="s">
        <v>350</v>
      </c>
      <c r="C31" s="221"/>
      <c r="D31" s="221"/>
      <c r="E31" s="217"/>
      <c r="F31" s="226">
        <v>1881640.569991645</v>
      </c>
      <c r="G31" s="226">
        <v>2371779.5686724763</v>
      </c>
      <c r="H31" s="226">
        <v>1795394.7035229914</v>
      </c>
      <c r="I31" s="226">
        <v>2931865.1549544283</v>
      </c>
      <c r="J31" s="226">
        <v>3369399.284622982</v>
      </c>
      <c r="K31" s="226">
        <v>3481700.4575911146</v>
      </c>
      <c r="L31" s="226">
        <v>3725073.6634719833</v>
      </c>
      <c r="M31" s="226">
        <v>3421839.1623697635</v>
      </c>
      <c r="N31" s="226">
        <v>4113399.5449648486</v>
      </c>
      <c r="O31" s="366">
        <f>(((N31/F31)^(1/8))-1)*100</f>
        <v>10.27016601613453</v>
      </c>
      <c r="P31" s="18"/>
      <c r="Q31" s="33"/>
      <c r="R31" s="36"/>
      <c r="S31" s="18"/>
      <c r="T31" s="18"/>
      <c r="U31" s="18"/>
      <c r="V31" s="18"/>
    </row>
    <row r="32" spans="1:22" s="6" customFormat="1" ht="6" customHeight="1">
      <c r="A32" s="29"/>
      <c r="B32" s="29"/>
      <c r="C32" s="3"/>
      <c r="D32" s="3"/>
      <c r="E32" s="29"/>
      <c r="F32" s="186"/>
      <c r="G32" s="186"/>
      <c r="H32" s="186"/>
      <c r="I32" s="186"/>
      <c r="J32" s="186"/>
      <c r="K32" s="186"/>
      <c r="L32" s="186"/>
      <c r="M32" s="186"/>
      <c r="N32" s="186"/>
      <c r="O32" s="187"/>
      <c r="P32" s="18"/>
      <c r="Q32" s="33"/>
      <c r="R32" s="36"/>
      <c r="S32" s="18"/>
      <c r="T32" s="18"/>
      <c r="U32" s="18"/>
      <c r="V32" s="18"/>
    </row>
    <row r="33" spans="1:22" s="6" customFormat="1" ht="16.5" customHeight="1">
      <c r="A33" s="29"/>
      <c r="B33" s="29" t="s">
        <v>322</v>
      </c>
      <c r="C33" s="3"/>
      <c r="D33" s="3"/>
      <c r="E33" s="3"/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18"/>
      <c r="Q33" s="33"/>
      <c r="R33" s="36"/>
      <c r="S33" s="18"/>
      <c r="T33" s="18"/>
      <c r="U33" s="18"/>
      <c r="V33" s="18"/>
    </row>
    <row r="34" spans="1:22" s="6" customFormat="1" ht="15.75">
      <c r="A34" s="29"/>
      <c r="B34" s="29" t="s">
        <v>350</v>
      </c>
      <c r="C34" s="3"/>
      <c r="D34" s="3"/>
      <c r="E34" s="3"/>
      <c r="F34" s="186">
        <v>1860677.4180867746</v>
      </c>
      <c r="G34" s="186">
        <v>2431696.1370695904</v>
      </c>
      <c r="H34" s="186">
        <v>2514304.3026166246</v>
      </c>
      <c r="I34" s="186">
        <v>2506378.5154267093</v>
      </c>
      <c r="J34" s="186">
        <v>2202257.7209026376</v>
      </c>
      <c r="K34" s="186">
        <v>2670031.2057051444</v>
      </c>
      <c r="L34" s="186">
        <v>3228784.9456274714</v>
      </c>
      <c r="M34" s="186">
        <v>3913938.92156379</v>
      </c>
      <c r="N34" s="186">
        <v>5826286.5449221665</v>
      </c>
      <c r="O34" s="187">
        <f>(((N34/F34)^(1/8))-1)*100</f>
        <v>15.336055423023364</v>
      </c>
      <c r="P34" s="18"/>
      <c r="Q34" s="33"/>
      <c r="R34" s="36"/>
      <c r="S34" s="18"/>
      <c r="T34" s="18"/>
      <c r="U34" s="18"/>
      <c r="V34" s="18"/>
    </row>
    <row r="35" spans="1:22" s="6" customFormat="1" ht="6" customHeight="1">
      <c r="A35" s="29"/>
      <c r="B35" s="29"/>
      <c r="C35" s="3"/>
      <c r="D35" s="3"/>
      <c r="E35" s="3"/>
      <c r="F35" s="186"/>
      <c r="G35" s="186"/>
      <c r="H35" s="186"/>
      <c r="I35" s="186"/>
      <c r="J35" s="186"/>
      <c r="K35" s="186"/>
      <c r="L35" s="186"/>
      <c r="M35" s="186"/>
      <c r="N35" s="186"/>
      <c r="O35" s="187"/>
      <c r="P35" s="18"/>
      <c r="Q35" s="33"/>
      <c r="R35" s="36"/>
      <c r="S35" s="18"/>
      <c r="T35" s="18"/>
      <c r="U35" s="18"/>
      <c r="V35" s="18"/>
    </row>
    <row r="36" spans="1:22" s="320" customFormat="1" ht="17.25" customHeight="1">
      <c r="A36" s="349"/>
      <c r="B36" s="349"/>
      <c r="C36" s="349" t="s">
        <v>365</v>
      </c>
      <c r="D36" s="349"/>
      <c r="E36" s="349"/>
      <c r="F36" s="361">
        <v>699142.4006580077</v>
      </c>
      <c r="G36" s="361">
        <v>1060338.7327020133</v>
      </c>
      <c r="H36" s="361">
        <v>1000896.7909806302</v>
      </c>
      <c r="I36" s="361">
        <v>1075083.4719967276</v>
      </c>
      <c r="J36" s="361">
        <v>765652.4615038248</v>
      </c>
      <c r="K36" s="361">
        <v>1097523.9638317348</v>
      </c>
      <c r="L36" s="361">
        <v>1586062.5151617092</v>
      </c>
      <c r="M36" s="361">
        <v>2266993.115954791</v>
      </c>
      <c r="N36" s="361">
        <v>4057149.0374119044</v>
      </c>
      <c r="O36" s="366">
        <f>(((N36/F36)^(1/8))-1)*100</f>
        <v>24.58246368213983</v>
      </c>
      <c r="P36" s="326"/>
      <c r="Q36" s="362"/>
      <c r="R36" s="367"/>
      <c r="S36" s="326"/>
      <c r="T36" s="326"/>
      <c r="U36" s="326"/>
      <c r="V36" s="326"/>
    </row>
    <row r="37" spans="1:22" s="6" customFormat="1" ht="15.75">
      <c r="A37" s="3"/>
      <c r="B37" s="29"/>
      <c r="C37" s="29" t="s">
        <v>209</v>
      </c>
      <c r="D37" s="29"/>
      <c r="E37" s="29"/>
      <c r="F37" s="186">
        <v>1127243.1464677013</v>
      </c>
      <c r="G37" s="186">
        <v>1335490.2972082354</v>
      </c>
      <c r="H37" s="186">
        <v>1462019.280172616</v>
      </c>
      <c r="I37" s="186">
        <v>1404894.5554416326</v>
      </c>
      <c r="J37" s="186">
        <v>1397753.9607354826</v>
      </c>
      <c r="K37" s="186">
        <v>1537026.4514187237</v>
      </c>
      <c r="L37" s="186">
        <v>1607893.2157421778</v>
      </c>
      <c r="M37" s="186">
        <v>1600219.0009841195</v>
      </c>
      <c r="N37" s="186">
        <v>1769137.5075102623</v>
      </c>
      <c r="O37" s="187">
        <f>(((N37/F37)^(1/8))-1)*100</f>
        <v>5.795695588264249</v>
      </c>
      <c r="P37" s="18"/>
      <c r="Q37" s="33"/>
      <c r="R37" s="18"/>
      <c r="S37" s="18"/>
      <c r="T37" s="18"/>
      <c r="U37" s="18"/>
      <c r="V37" s="18"/>
    </row>
    <row r="38" spans="1:22" s="320" customFormat="1" ht="17.25" customHeight="1">
      <c r="A38" s="318"/>
      <c r="B38" s="349"/>
      <c r="C38" s="349" t="s">
        <v>221</v>
      </c>
      <c r="D38" s="349"/>
      <c r="E38" s="349"/>
      <c r="F38" s="361">
        <v>34291.87096106555</v>
      </c>
      <c r="G38" s="361">
        <v>35867.10804021906</v>
      </c>
      <c r="H38" s="361">
        <v>51388.2319035321</v>
      </c>
      <c r="I38" s="361">
        <v>26400.48874419401</v>
      </c>
      <c r="J38" s="361">
        <v>38851.2986633305</v>
      </c>
      <c r="K38" s="361">
        <v>35480.7904546858</v>
      </c>
      <c r="L38" s="361">
        <v>34829.21472358453</v>
      </c>
      <c r="M38" s="361">
        <v>46726.8046248795</v>
      </c>
      <c r="N38" s="361">
        <v>0</v>
      </c>
      <c r="O38" s="405" t="s">
        <v>439</v>
      </c>
      <c r="P38" s="326"/>
      <c r="Q38" s="362"/>
      <c r="R38" s="326"/>
      <c r="S38" s="326"/>
      <c r="T38" s="326"/>
      <c r="U38" s="326"/>
      <c r="V38" s="326"/>
    </row>
    <row r="39" spans="1:22" s="6" customFormat="1" ht="24" customHeight="1">
      <c r="A39" s="3"/>
      <c r="B39" s="29"/>
      <c r="C39" s="3"/>
      <c r="D39" s="3"/>
      <c r="E39" s="3"/>
      <c r="F39" s="192"/>
      <c r="G39" s="192"/>
      <c r="H39" s="192"/>
      <c r="I39" s="192"/>
      <c r="J39" s="192"/>
      <c r="K39" s="192"/>
      <c r="L39" s="192"/>
      <c r="M39" s="192"/>
      <c r="N39" s="192"/>
      <c r="O39" s="187"/>
      <c r="P39" s="18"/>
      <c r="Q39" s="33"/>
      <c r="R39" s="18"/>
      <c r="S39" s="18"/>
      <c r="T39" s="18"/>
      <c r="U39" s="18"/>
      <c r="V39" s="18"/>
    </row>
    <row r="40" spans="1:22" s="6" customFormat="1" ht="16.5" customHeight="1">
      <c r="A40" s="29"/>
      <c r="B40" s="29" t="s">
        <v>278</v>
      </c>
      <c r="C40" s="3"/>
      <c r="D40" s="3"/>
      <c r="E40" s="3"/>
      <c r="F40" s="186"/>
      <c r="G40" s="186"/>
      <c r="H40" s="186"/>
      <c r="I40" s="186"/>
      <c r="J40" s="186"/>
      <c r="K40" s="186"/>
      <c r="L40" s="186"/>
      <c r="M40" s="186"/>
      <c r="N40" s="186"/>
      <c r="O40" s="187"/>
      <c r="P40" s="18"/>
      <c r="Q40" s="33"/>
      <c r="R40" s="36"/>
      <c r="S40" s="18"/>
      <c r="T40" s="18"/>
      <c r="U40" s="18"/>
      <c r="V40" s="18"/>
    </row>
    <row r="41" spans="1:22" s="375" customFormat="1" ht="15.75">
      <c r="A41" s="369"/>
      <c r="B41" s="369" t="s">
        <v>350</v>
      </c>
      <c r="C41" s="370"/>
      <c r="D41" s="370"/>
      <c r="E41" s="370"/>
      <c r="F41" s="186">
        <v>14041525.48882963</v>
      </c>
      <c r="G41" s="186">
        <v>16061243.59402981</v>
      </c>
      <c r="H41" s="186">
        <v>17376699.60701227</v>
      </c>
      <c r="I41" s="186">
        <v>17664173.657463893</v>
      </c>
      <c r="J41" s="186">
        <v>19249316.081604756</v>
      </c>
      <c r="K41" s="186">
        <v>20464043.98437825</v>
      </c>
      <c r="L41" s="186">
        <v>23394286.078288574</v>
      </c>
      <c r="M41" s="186">
        <v>23598478.679322254</v>
      </c>
      <c r="N41" s="186">
        <v>27358309.011023987</v>
      </c>
      <c r="O41" s="187">
        <f>(((N41/F41)^(1/8))-1)*100</f>
        <v>8.694950660326262</v>
      </c>
      <c r="P41" s="372"/>
      <c r="Q41" s="373"/>
      <c r="R41" s="374"/>
      <c r="S41" s="372"/>
      <c r="T41" s="372"/>
      <c r="U41" s="372"/>
      <c r="V41" s="372"/>
    </row>
    <row r="42" spans="1:22" s="6" customFormat="1" ht="9" customHeight="1">
      <c r="A42" s="29"/>
      <c r="B42" s="29"/>
      <c r="C42" s="3"/>
      <c r="D42" s="3"/>
      <c r="E42" s="3"/>
      <c r="F42" s="186"/>
      <c r="G42" s="186"/>
      <c r="H42" s="186"/>
      <c r="I42" s="186"/>
      <c r="J42" s="186"/>
      <c r="K42" s="186"/>
      <c r="L42" s="186"/>
      <c r="M42" s="186"/>
      <c r="N42" s="186"/>
      <c r="O42" s="187"/>
      <c r="P42" s="18"/>
      <c r="Q42" s="33"/>
      <c r="R42" s="36"/>
      <c r="S42" s="18"/>
      <c r="T42" s="18"/>
      <c r="U42" s="18"/>
      <c r="V42" s="18"/>
    </row>
    <row r="43" spans="1:22" s="320" customFormat="1" ht="17.25" customHeight="1">
      <c r="A43" s="318"/>
      <c r="B43" s="349"/>
      <c r="C43" s="349" t="s">
        <v>287</v>
      </c>
      <c r="D43" s="349"/>
      <c r="E43" s="318"/>
      <c r="F43" s="361">
        <v>14041525.48882963</v>
      </c>
      <c r="G43" s="361">
        <v>15392325.263749054</v>
      </c>
      <c r="H43" s="361">
        <v>16090731.883543093</v>
      </c>
      <c r="I43" s="361">
        <v>17297540.60165893</v>
      </c>
      <c r="J43" s="361">
        <v>18658421.73467087</v>
      </c>
      <c r="K43" s="361">
        <v>19312790.777568925</v>
      </c>
      <c r="L43" s="361">
        <v>22071022.8700131</v>
      </c>
      <c r="M43" s="361">
        <v>22629173.399032313</v>
      </c>
      <c r="N43" s="361">
        <v>26263619.02772181</v>
      </c>
      <c r="O43" s="366">
        <f>(((N43/F43)^(1/8))-1)*100</f>
        <v>8.141536208938206</v>
      </c>
      <c r="P43" s="326"/>
      <c r="Q43" s="362"/>
      <c r="R43" s="367"/>
      <c r="S43" s="326"/>
      <c r="T43" s="326"/>
      <c r="U43" s="326"/>
      <c r="V43" s="326"/>
    </row>
    <row r="44" spans="1:22" s="6" customFormat="1" ht="15.75">
      <c r="A44" s="29"/>
      <c r="B44" s="29"/>
      <c r="C44" s="29" t="s">
        <v>288</v>
      </c>
      <c r="D44" s="29"/>
      <c r="E44" s="29"/>
      <c r="F44" s="189" t="s">
        <v>438</v>
      </c>
      <c r="G44" s="186">
        <v>668918.3302807563</v>
      </c>
      <c r="H44" s="193">
        <v>1285967.7234691721</v>
      </c>
      <c r="I44" s="193">
        <v>366633.05580496445</v>
      </c>
      <c r="J44" s="193">
        <v>590894.3469338878</v>
      </c>
      <c r="K44" s="193">
        <v>1151253.2068093254</v>
      </c>
      <c r="L44" s="193">
        <v>1323263.208275474</v>
      </c>
      <c r="M44" s="193">
        <v>969305.2802899401</v>
      </c>
      <c r="N44" s="193">
        <v>834667.1180920969</v>
      </c>
      <c r="O44" s="187">
        <f>((N44/G44)^(1/7)-1)*100</f>
        <v>3.212979537311922</v>
      </c>
      <c r="P44" s="18"/>
      <c r="Q44" s="33"/>
      <c r="R44" s="18"/>
      <c r="S44" s="18"/>
      <c r="T44" s="18"/>
      <c r="U44" s="18"/>
      <c r="V44" s="18"/>
    </row>
    <row r="45" spans="1:22" s="6" customFormat="1" ht="24" customHeight="1">
      <c r="A45" s="3"/>
      <c r="B45" s="29"/>
      <c r="C45" s="3"/>
      <c r="D45" s="3"/>
      <c r="E45" s="29"/>
      <c r="F45" s="192" t="s">
        <v>191</v>
      </c>
      <c r="G45" s="192" t="s">
        <v>191</v>
      </c>
      <c r="H45" s="192" t="s">
        <v>191</v>
      </c>
      <c r="I45" s="192"/>
      <c r="J45" s="192"/>
      <c r="K45" s="192"/>
      <c r="L45" s="192"/>
      <c r="M45" s="192"/>
      <c r="N45" s="192"/>
      <c r="O45" s="187"/>
      <c r="P45" s="18"/>
      <c r="Q45" s="33"/>
      <c r="R45" s="18"/>
      <c r="S45" s="18"/>
      <c r="T45" s="18"/>
      <c r="U45" s="18"/>
      <c r="V45" s="18"/>
    </row>
    <row r="46" spans="1:22" s="6" customFormat="1" ht="16.5" customHeight="1">
      <c r="A46" s="3"/>
      <c r="B46" s="3" t="s">
        <v>323</v>
      </c>
      <c r="C46" s="3"/>
      <c r="D46" s="3"/>
      <c r="E46" s="29"/>
      <c r="F46" s="186"/>
      <c r="G46" s="186"/>
      <c r="H46" s="186"/>
      <c r="I46" s="186"/>
      <c r="J46" s="186"/>
      <c r="K46" s="186"/>
      <c r="L46" s="186"/>
      <c r="M46" s="186"/>
      <c r="N46" s="186"/>
      <c r="O46" s="187"/>
      <c r="P46" s="18"/>
      <c r="Q46" s="33"/>
      <c r="R46" s="36"/>
      <c r="S46" s="18"/>
      <c r="T46" s="18"/>
      <c r="U46" s="18"/>
      <c r="V46" s="18"/>
    </row>
    <row r="47" spans="1:22" s="6" customFormat="1" ht="15.75">
      <c r="A47" s="221"/>
      <c r="B47" s="221" t="s">
        <v>350</v>
      </c>
      <c r="C47" s="221"/>
      <c r="D47" s="221"/>
      <c r="E47" s="217"/>
      <c r="F47" s="226">
        <v>14034009.50030315</v>
      </c>
      <c r="G47" s="226">
        <v>15359911.212711599</v>
      </c>
      <c r="H47" s="226">
        <v>16746297.841254145</v>
      </c>
      <c r="I47" s="226">
        <v>17155807.5134449</v>
      </c>
      <c r="J47" s="226">
        <v>18451010.026395142</v>
      </c>
      <c r="K47" s="226">
        <v>20101539.807646133</v>
      </c>
      <c r="L47" s="226">
        <v>22954340.204220153</v>
      </c>
      <c r="M47" s="226">
        <v>22559621.737042908</v>
      </c>
      <c r="N47" s="226">
        <v>26150676.488327105</v>
      </c>
      <c r="O47" s="366">
        <f>(((N47/F47)^(1/8))-1)*100</f>
        <v>8.090529728928475</v>
      </c>
      <c r="P47" s="18"/>
      <c r="Q47" s="33"/>
      <c r="R47" s="36"/>
      <c r="S47" s="18"/>
      <c r="T47" s="18"/>
      <c r="U47" s="18"/>
      <c r="V47" s="18"/>
    </row>
    <row r="48" spans="1:22" s="6" customFormat="1" ht="6" customHeight="1">
      <c r="A48" s="3"/>
      <c r="B48" s="3"/>
      <c r="C48" s="3"/>
      <c r="D48" s="3"/>
      <c r="E48" s="3"/>
      <c r="F48" s="190"/>
      <c r="G48" s="190"/>
      <c r="H48" s="190"/>
      <c r="I48" s="190"/>
      <c r="J48" s="190"/>
      <c r="K48" s="190"/>
      <c r="L48" s="190"/>
      <c r="M48" s="190"/>
      <c r="N48" s="190"/>
      <c r="O48" s="187"/>
      <c r="P48" s="18"/>
      <c r="Q48" s="33"/>
      <c r="R48" s="18"/>
      <c r="S48" s="18"/>
      <c r="T48" s="18"/>
      <c r="U48" s="18"/>
      <c r="V48" s="18"/>
    </row>
    <row r="49" spans="1:22" s="6" customFormat="1" ht="17.25" customHeight="1">
      <c r="A49" s="3"/>
      <c r="B49" s="3"/>
      <c r="C49" s="3" t="s">
        <v>381</v>
      </c>
      <c r="D49" s="3"/>
      <c r="E49" s="3"/>
      <c r="F49" s="194">
        <v>111520.89047079241</v>
      </c>
      <c r="G49" s="194">
        <v>134729.46982595584</v>
      </c>
      <c r="H49" s="194">
        <v>145628.59585248484</v>
      </c>
      <c r="I49" s="194">
        <v>149250.41008931486</v>
      </c>
      <c r="J49" s="194">
        <v>151917.27277049178</v>
      </c>
      <c r="K49" s="194">
        <v>185093.2753763378</v>
      </c>
      <c r="L49" s="194">
        <v>195235.81250079945</v>
      </c>
      <c r="M49" s="194">
        <v>191722.5193792935</v>
      </c>
      <c r="N49" s="194">
        <v>212767.88517902014</v>
      </c>
      <c r="O49" s="187">
        <f>(((N49/F49)^(1/8))-1)*100</f>
        <v>8.40984688795463</v>
      </c>
      <c r="P49" s="18"/>
      <c r="Q49" s="33"/>
      <c r="R49" s="36"/>
      <c r="S49" s="18"/>
      <c r="T49" s="18"/>
      <c r="U49" s="18"/>
      <c r="V49" s="18"/>
    </row>
    <row r="50" spans="1:22" s="6" customFormat="1" ht="20.25" customHeight="1">
      <c r="A50" s="221"/>
      <c r="B50" s="217"/>
      <c r="C50" s="217" t="s">
        <v>382</v>
      </c>
      <c r="D50" s="217"/>
      <c r="E50" s="221"/>
      <c r="F50" s="415">
        <v>137990.5911329523</v>
      </c>
      <c r="G50" s="415">
        <v>162727.12534842044</v>
      </c>
      <c r="H50" s="415">
        <v>190366.8341543397</v>
      </c>
      <c r="I50" s="415">
        <v>209151.38911690938</v>
      </c>
      <c r="J50" s="415">
        <v>227489.53328938555</v>
      </c>
      <c r="K50" s="415">
        <v>242905.88739346073</v>
      </c>
      <c r="L50" s="415">
        <v>278717.1032302176</v>
      </c>
      <c r="M50" s="415">
        <v>304495.59981523687</v>
      </c>
      <c r="N50" s="415">
        <v>335922.00129811466</v>
      </c>
      <c r="O50" s="366">
        <f>(((N50/F50)^(1/8))-1)*100</f>
        <v>11.763146922303957</v>
      </c>
      <c r="P50" s="18"/>
      <c r="Q50" s="33"/>
      <c r="R50" s="36"/>
      <c r="S50" s="18"/>
      <c r="T50" s="18"/>
      <c r="U50" s="18"/>
      <c r="V50" s="18"/>
    </row>
    <row r="51" spans="1:22" s="6" customFormat="1" ht="17.25" customHeight="1">
      <c r="A51" s="3"/>
      <c r="B51" s="29"/>
      <c r="C51" s="29" t="s">
        <v>383</v>
      </c>
      <c r="D51" s="29"/>
      <c r="E51" s="3"/>
      <c r="F51" s="194">
        <v>13784498.018699404</v>
      </c>
      <c r="G51" s="194">
        <v>15062454.617537221</v>
      </c>
      <c r="H51" s="194">
        <v>16410302.411247319</v>
      </c>
      <c r="I51" s="194">
        <v>16797405.714238677</v>
      </c>
      <c r="J51" s="194">
        <v>18071603.220335264</v>
      </c>
      <c r="K51" s="194">
        <v>19673540.64487633</v>
      </c>
      <c r="L51" s="194">
        <v>22480387.28848914</v>
      </c>
      <c r="M51" s="194">
        <v>22063403.617848378</v>
      </c>
      <c r="N51" s="194">
        <v>25601986.60184997</v>
      </c>
      <c r="O51" s="187">
        <f>(((N51/F51)^(1/8))-1)*100</f>
        <v>8.046409363893648</v>
      </c>
      <c r="P51" s="18"/>
      <c r="Q51" s="33"/>
      <c r="R51" s="36"/>
      <c r="S51" s="18"/>
      <c r="T51" s="18"/>
      <c r="U51" s="18"/>
      <c r="V51" s="18"/>
    </row>
    <row r="52" spans="1:22" s="6" customFormat="1" ht="24" customHeight="1">
      <c r="A52" s="3"/>
      <c r="B52" s="3"/>
      <c r="C52" s="29"/>
      <c r="D52" s="29"/>
      <c r="E52" s="3"/>
      <c r="F52" s="192"/>
      <c r="G52" s="192"/>
      <c r="H52" s="192"/>
      <c r="I52" s="192"/>
      <c r="J52" s="192"/>
      <c r="K52" s="192"/>
      <c r="L52" s="192"/>
      <c r="M52" s="192"/>
      <c r="N52" s="192"/>
      <c r="O52" s="187"/>
      <c r="P52" s="18"/>
      <c r="Q52" s="33"/>
      <c r="R52" s="18"/>
      <c r="S52" s="18"/>
      <c r="T52" s="18"/>
      <c r="U52" s="18"/>
      <c r="V52" s="18"/>
    </row>
    <row r="53" spans="1:22" s="6" customFormat="1" ht="16.5" customHeight="1">
      <c r="A53" s="3"/>
      <c r="B53" s="3" t="s">
        <v>279</v>
      </c>
      <c r="C53" s="3"/>
      <c r="D53" s="3"/>
      <c r="E53" s="3"/>
      <c r="F53" s="194"/>
      <c r="G53" s="194"/>
      <c r="H53" s="194"/>
      <c r="I53" s="194"/>
      <c r="J53" s="194"/>
      <c r="K53" s="194"/>
      <c r="L53" s="194"/>
      <c r="M53" s="194"/>
      <c r="N53" s="194"/>
      <c r="O53" s="187"/>
      <c r="P53" s="18"/>
      <c r="Q53" s="33"/>
      <c r="R53" s="36"/>
      <c r="S53" s="18"/>
      <c r="T53" s="18"/>
      <c r="U53" s="18"/>
      <c r="V53" s="18"/>
    </row>
    <row r="54" spans="1:22" s="320" customFormat="1" ht="15.75">
      <c r="A54" s="318"/>
      <c r="B54" s="318" t="s">
        <v>350</v>
      </c>
      <c r="C54" s="318"/>
      <c r="D54" s="318"/>
      <c r="E54" s="318"/>
      <c r="F54" s="416">
        <v>10848879.626844153</v>
      </c>
      <c r="G54" s="416">
        <v>11938719.79745249</v>
      </c>
      <c r="H54" s="416">
        <v>13263530.175468575</v>
      </c>
      <c r="I54" s="416">
        <v>13509417.29400741</v>
      </c>
      <c r="J54" s="416">
        <v>13455558.138396347</v>
      </c>
      <c r="K54" s="416">
        <v>15099789.708294274</v>
      </c>
      <c r="L54" s="416">
        <v>16469955.463890731</v>
      </c>
      <c r="M54" s="416">
        <v>16932298.911064938</v>
      </c>
      <c r="N54" s="416">
        <v>20045283.1368919</v>
      </c>
      <c r="O54" s="366">
        <f>(((N54/F54)^(1/8))-1)*100</f>
        <v>7.976292923773598</v>
      </c>
      <c r="P54" s="326"/>
      <c r="Q54" s="362"/>
      <c r="R54" s="367"/>
      <c r="S54" s="326"/>
      <c r="T54" s="326"/>
      <c r="U54" s="326"/>
      <c r="V54" s="326"/>
    </row>
    <row r="55" spans="1:22" s="6" customFormat="1" ht="6" customHeight="1">
      <c r="A55" s="3"/>
      <c r="B55" s="3"/>
      <c r="C55" s="3"/>
      <c r="D55" s="3"/>
      <c r="E55" s="3"/>
      <c r="F55" s="194"/>
      <c r="G55" s="194"/>
      <c r="H55" s="194"/>
      <c r="I55" s="194"/>
      <c r="J55" s="194"/>
      <c r="K55" s="194"/>
      <c r="L55" s="194"/>
      <c r="M55" s="194"/>
      <c r="N55" s="194"/>
      <c r="O55" s="187"/>
      <c r="P55" s="18"/>
      <c r="Q55" s="33"/>
      <c r="R55" s="36"/>
      <c r="S55" s="18"/>
      <c r="T55" s="18"/>
      <c r="U55" s="18"/>
      <c r="V55" s="18"/>
    </row>
    <row r="56" spans="1:22" s="6" customFormat="1" ht="17.25" customHeight="1">
      <c r="A56" s="3"/>
      <c r="B56" s="3"/>
      <c r="C56" s="3" t="s">
        <v>289</v>
      </c>
      <c r="D56" s="3"/>
      <c r="E56" s="3"/>
      <c r="F56" s="194">
        <v>8933540.382603606</v>
      </c>
      <c r="G56" s="194">
        <v>9625531.719964728</v>
      </c>
      <c r="H56" s="194">
        <v>10641858.25294866</v>
      </c>
      <c r="I56" s="194">
        <v>10998231.737133319</v>
      </c>
      <c r="J56" s="194">
        <v>11138935.002095645</v>
      </c>
      <c r="K56" s="194">
        <v>11919867.082226917</v>
      </c>
      <c r="L56" s="194">
        <v>12806631.740392126</v>
      </c>
      <c r="M56" s="194">
        <v>12913780.397094997</v>
      </c>
      <c r="N56" s="194">
        <v>13083151.510767886</v>
      </c>
      <c r="O56" s="187">
        <f>(((N56/F56)^(1/8))-1)*100</f>
        <v>4.884447723705576</v>
      </c>
      <c r="P56" s="18"/>
      <c r="Q56" s="33"/>
      <c r="R56" s="36"/>
      <c r="S56" s="18"/>
      <c r="T56" s="18"/>
      <c r="U56" s="18"/>
      <c r="V56" s="18"/>
    </row>
    <row r="57" spans="1:22" s="320" customFormat="1" ht="17.25" customHeight="1">
      <c r="A57" s="318"/>
      <c r="B57" s="318"/>
      <c r="C57" s="318" t="s">
        <v>290</v>
      </c>
      <c r="D57" s="318"/>
      <c r="E57" s="318"/>
      <c r="F57" s="366">
        <v>861391.3153226768</v>
      </c>
      <c r="G57" s="366">
        <v>773556.769175556</v>
      </c>
      <c r="H57" s="366">
        <v>1005790.4567617613</v>
      </c>
      <c r="I57" s="416">
        <v>650921.9304494999</v>
      </c>
      <c r="J57" s="416">
        <v>851071.999237608</v>
      </c>
      <c r="K57" s="416">
        <v>1259275.2874140423</v>
      </c>
      <c r="L57" s="416">
        <v>1224668.5856126687</v>
      </c>
      <c r="M57" s="416">
        <v>920900.6516672958</v>
      </c>
      <c r="N57" s="416">
        <v>1789555.0540725254</v>
      </c>
      <c r="O57" s="366">
        <f>(((N57/F57)^(1/8))-1)*100</f>
        <v>9.570355785845507</v>
      </c>
      <c r="P57" s="326"/>
      <c r="Q57" s="362"/>
      <c r="R57" s="367"/>
      <c r="S57" s="326"/>
      <c r="T57" s="326"/>
      <c r="U57" s="326"/>
      <c r="V57" s="326"/>
    </row>
    <row r="58" spans="1:22" s="6" customFormat="1" ht="17.25" customHeight="1">
      <c r="A58" s="3"/>
      <c r="B58" s="3"/>
      <c r="C58" s="3" t="s">
        <v>291</v>
      </c>
      <c r="D58" s="3"/>
      <c r="E58" s="3"/>
      <c r="F58" s="187">
        <v>1053947.9289178716</v>
      </c>
      <c r="G58" s="187">
        <v>1539631.3083122082</v>
      </c>
      <c r="H58" s="187">
        <v>1615881.4657581516</v>
      </c>
      <c r="I58" s="194">
        <v>1860263.62642459</v>
      </c>
      <c r="J58" s="194">
        <v>1465551.137063094</v>
      </c>
      <c r="K58" s="194">
        <v>1920647.3386533158</v>
      </c>
      <c r="L58" s="194">
        <v>2438655.1378859375</v>
      </c>
      <c r="M58" s="194">
        <v>3097617.8623026446</v>
      </c>
      <c r="N58" s="194">
        <v>5172576.57205149</v>
      </c>
      <c r="O58" s="187">
        <f>(((N58/F58)^(1/8))-1)*100</f>
        <v>22.00032053490728</v>
      </c>
      <c r="P58" s="18"/>
      <c r="Q58" s="33"/>
      <c r="R58" s="36"/>
      <c r="S58" s="18"/>
      <c r="T58" s="18"/>
      <c r="U58" s="18"/>
      <c r="V58" s="18"/>
    </row>
    <row r="59" spans="1:17" s="18" customFormat="1" ht="24" customHeight="1">
      <c r="A59" s="3"/>
      <c r="B59" s="3"/>
      <c r="C59" s="3"/>
      <c r="D59" s="3"/>
      <c r="E59" s="3"/>
      <c r="F59" s="192"/>
      <c r="G59" s="192"/>
      <c r="H59" s="192"/>
      <c r="I59" s="192"/>
      <c r="J59" s="192"/>
      <c r="K59" s="192"/>
      <c r="L59" s="192"/>
      <c r="M59" s="192"/>
      <c r="N59" s="192"/>
      <c r="O59" s="187"/>
      <c r="Q59" s="33"/>
    </row>
    <row r="60" spans="1:22" s="6" customFormat="1" ht="16.5" customHeight="1">
      <c r="A60" s="3"/>
      <c r="B60" s="3" t="s">
        <v>324</v>
      </c>
      <c r="C60" s="3"/>
      <c r="D60" s="3"/>
      <c r="E60" s="3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"/>
      <c r="Q60" s="33"/>
      <c r="R60" s="36"/>
      <c r="S60" s="18"/>
      <c r="T60" s="18"/>
      <c r="U60" s="18"/>
      <c r="V60" s="18"/>
    </row>
    <row r="61" spans="1:22" s="320" customFormat="1" ht="15.75">
      <c r="A61" s="318"/>
      <c r="B61" s="318" t="s">
        <v>350</v>
      </c>
      <c r="C61" s="318"/>
      <c r="D61" s="318"/>
      <c r="E61" s="318"/>
      <c r="F61" s="366">
        <v>3185129.873458997</v>
      </c>
      <c r="G61" s="366">
        <v>3421191.4152591038</v>
      </c>
      <c r="H61" s="366">
        <v>3482767.6097150594</v>
      </c>
      <c r="I61" s="366">
        <v>3646390.219437491</v>
      </c>
      <c r="J61" s="366">
        <v>4995451.887998795</v>
      </c>
      <c r="K61" s="366">
        <v>5001750.099351856</v>
      </c>
      <c r="L61" s="366">
        <v>6484384.8073724555</v>
      </c>
      <c r="M61" s="366">
        <v>5627322.805727019</v>
      </c>
      <c r="N61" s="366">
        <v>6105393.351435205</v>
      </c>
      <c r="O61" s="366">
        <f>(((N61/F61)^(1/8))-1)*100</f>
        <v>8.473415004127327</v>
      </c>
      <c r="P61" s="326"/>
      <c r="Q61" s="362"/>
      <c r="R61" s="367"/>
      <c r="S61" s="326"/>
      <c r="T61" s="326"/>
      <c r="U61" s="326"/>
      <c r="V61" s="326"/>
    </row>
    <row r="62" spans="1:22" s="6" customFormat="1" ht="9" customHeight="1">
      <c r="A62" s="3"/>
      <c r="B62" s="3"/>
      <c r="C62" s="3"/>
      <c r="D62" s="3"/>
      <c r="E62" s="3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"/>
      <c r="Q62" s="33"/>
      <c r="R62" s="36"/>
      <c r="S62" s="18"/>
      <c r="T62" s="18"/>
      <c r="U62" s="18"/>
      <c r="V62" s="18"/>
    </row>
    <row r="63" spans="1:22" s="6" customFormat="1" ht="17.25" customHeight="1">
      <c r="A63" s="3"/>
      <c r="B63" s="3"/>
      <c r="C63" s="3" t="s">
        <v>292</v>
      </c>
      <c r="D63" s="3"/>
      <c r="E63" s="3"/>
      <c r="F63" s="187">
        <v>1374784.3751811702</v>
      </c>
      <c r="G63" s="187">
        <v>1482508.5037570484</v>
      </c>
      <c r="H63" s="187">
        <v>1455843.365965029</v>
      </c>
      <c r="I63" s="187">
        <v>1598587.185008077</v>
      </c>
      <c r="J63" s="187">
        <v>1599192.5069109844</v>
      </c>
      <c r="K63" s="187">
        <v>1564665.5365388477</v>
      </c>
      <c r="L63" s="187">
        <v>2120562.589244829</v>
      </c>
      <c r="M63" s="187">
        <v>1822773.8963102368</v>
      </c>
      <c r="N63" s="187">
        <v>2232103.1293115006</v>
      </c>
      <c r="O63" s="187">
        <f>(((N63/F63)^(1/8))-1)*100</f>
        <v>6.245356618372044</v>
      </c>
      <c r="P63" s="18"/>
      <c r="Q63" s="33"/>
      <c r="R63" s="36"/>
      <c r="S63" s="18"/>
      <c r="T63" s="18"/>
      <c r="U63" s="18"/>
      <c r="V63" s="18"/>
    </row>
    <row r="64" spans="1:22" s="320" customFormat="1" ht="20.25" customHeight="1">
      <c r="A64" s="318"/>
      <c r="B64" s="318"/>
      <c r="C64" s="318" t="s">
        <v>293</v>
      </c>
      <c r="D64" s="318"/>
      <c r="E64" s="318"/>
      <c r="F64" s="366">
        <v>796738.4805287966</v>
      </c>
      <c r="G64" s="366">
        <v>769692.8892308124</v>
      </c>
      <c r="H64" s="366">
        <v>742421.2221423745</v>
      </c>
      <c r="I64" s="366">
        <v>815045.6244079303</v>
      </c>
      <c r="J64" s="366">
        <v>742084.7690367018</v>
      </c>
      <c r="K64" s="366">
        <v>949960.5106441935</v>
      </c>
      <c r="L64" s="366">
        <v>902910.1686744753</v>
      </c>
      <c r="M64" s="366">
        <v>775598.3906574065</v>
      </c>
      <c r="N64" s="366">
        <v>699039.5281078398</v>
      </c>
      <c r="O64" s="366">
        <f>(((N64/F64)^(1/8))-1)*100</f>
        <v>-1.6219425923666986</v>
      </c>
      <c r="P64" s="326"/>
      <c r="Q64" s="362"/>
      <c r="R64" s="367"/>
      <c r="S64" s="326"/>
      <c r="T64" s="326"/>
      <c r="U64" s="326"/>
      <c r="V64" s="326"/>
    </row>
    <row r="65" spans="1:22" s="6" customFormat="1" ht="17.25" customHeight="1">
      <c r="A65" s="3"/>
      <c r="B65" s="3"/>
      <c r="C65" s="3" t="s">
        <v>265</v>
      </c>
      <c r="D65" s="3"/>
      <c r="E65" s="3"/>
      <c r="F65" s="187">
        <v>1013607.0177490296</v>
      </c>
      <c r="G65" s="187">
        <v>1168990.0222712425</v>
      </c>
      <c r="H65" s="187">
        <v>1284503.0216076556</v>
      </c>
      <c r="I65" s="187">
        <v>1232757.4100214841</v>
      </c>
      <c r="J65" s="187">
        <v>2654174.612051109</v>
      </c>
      <c r="K65" s="187">
        <v>2487124.052168814</v>
      </c>
      <c r="L65" s="187">
        <v>3460912.049453151</v>
      </c>
      <c r="M65" s="187">
        <v>3028950.518759376</v>
      </c>
      <c r="N65" s="187">
        <v>3174250.6940158643</v>
      </c>
      <c r="O65" s="187">
        <f>(((N65/F65)^(1/8))-1)*100</f>
        <v>15.337743848030684</v>
      </c>
      <c r="P65" s="18"/>
      <c r="Q65" s="33"/>
      <c r="R65" s="36"/>
      <c r="S65" s="18"/>
      <c r="T65" s="18"/>
      <c r="U65" s="18"/>
      <c r="V65" s="18"/>
    </row>
    <row r="66" spans="1:22" s="6" customFormat="1" ht="24" customHeight="1">
      <c r="A66" s="3"/>
      <c r="B66" s="29"/>
      <c r="C66" s="3"/>
      <c r="D66" s="3"/>
      <c r="E66" s="29"/>
      <c r="F66" s="192"/>
      <c r="G66" s="192"/>
      <c r="H66" s="192"/>
      <c r="I66" s="192"/>
      <c r="J66" s="192"/>
      <c r="K66" s="192"/>
      <c r="L66" s="192"/>
      <c r="M66" s="192"/>
      <c r="N66" s="192"/>
      <c r="O66" s="193"/>
      <c r="P66" s="18"/>
      <c r="Q66" s="33"/>
      <c r="R66" s="18"/>
      <c r="S66" s="18"/>
      <c r="T66" s="18"/>
      <c r="U66" s="18"/>
      <c r="V66" s="18"/>
    </row>
    <row r="67" spans="1:22" s="6" customFormat="1" ht="16.5" customHeight="1">
      <c r="A67" s="3"/>
      <c r="B67" s="3" t="s">
        <v>294</v>
      </c>
      <c r="C67" s="3"/>
      <c r="D67" s="3"/>
      <c r="E67" s="3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"/>
      <c r="Q67" s="33"/>
      <c r="R67" s="36"/>
      <c r="S67" s="18"/>
      <c r="T67" s="18"/>
      <c r="U67" s="18"/>
      <c r="V67" s="18"/>
    </row>
    <row r="68" spans="1:22" s="320" customFormat="1" ht="15.75">
      <c r="A68" s="318"/>
      <c r="B68" s="318" t="s">
        <v>350</v>
      </c>
      <c r="C68" s="318"/>
      <c r="D68" s="318"/>
      <c r="E68" s="318"/>
      <c r="F68" s="366">
        <v>7008570.185835905</v>
      </c>
      <c r="G68" s="366">
        <v>7722211.478625389</v>
      </c>
      <c r="H68" s="366">
        <v>8570961.413692031</v>
      </c>
      <c r="I68" s="366">
        <v>8308570.970072921</v>
      </c>
      <c r="J68" s="366">
        <v>7153261.122494858</v>
      </c>
      <c r="K68" s="366">
        <v>6881414.706763167</v>
      </c>
      <c r="L68" s="366">
        <v>6588154.705155897</v>
      </c>
      <c r="M68" s="366">
        <v>5894624.013819723</v>
      </c>
      <c r="N68" s="366">
        <v>5336433.5452891495</v>
      </c>
      <c r="O68" s="366">
        <f>(((N68/F68)^(1/8))-1)*100</f>
        <v>-3.3498105097394815</v>
      </c>
      <c r="P68" s="326"/>
      <c r="Q68" s="362"/>
      <c r="R68" s="367"/>
      <c r="S68" s="326"/>
      <c r="T68" s="326"/>
      <c r="U68" s="326"/>
      <c r="V68" s="326"/>
    </row>
    <row r="69" spans="1:22" s="6" customFormat="1" ht="6" customHeight="1">
      <c r="A69" s="3"/>
      <c r="B69" s="3"/>
      <c r="C69" s="29"/>
      <c r="D69" s="29"/>
      <c r="E69" s="29"/>
      <c r="F69" s="186"/>
      <c r="G69" s="186"/>
      <c r="H69" s="186"/>
      <c r="I69" s="186"/>
      <c r="J69" s="186"/>
      <c r="K69" s="186"/>
      <c r="L69" s="186"/>
      <c r="M69" s="186"/>
      <c r="N69" s="186"/>
      <c r="O69" s="193"/>
      <c r="P69" s="18"/>
      <c r="Q69" s="33"/>
      <c r="R69" s="18"/>
      <c r="S69" s="18"/>
      <c r="T69" s="18"/>
      <c r="U69" s="18"/>
      <c r="V69" s="18"/>
    </row>
    <row r="70" spans="1:22" s="6" customFormat="1" ht="16.5" customHeight="1">
      <c r="A70" s="3"/>
      <c r="B70" s="3" t="s">
        <v>325</v>
      </c>
      <c r="C70" s="3"/>
      <c r="D70" s="3"/>
      <c r="E70" s="3"/>
      <c r="F70" s="187"/>
      <c r="G70" s="187"/>
      <c r="H70" s="187"/>
      <c r="I70" s="186"/>
      <c r="J70" s="186"/>
      <c r="K70" s="186"/>
      <c r="L70" s="186"/>
      <c r="M70" s="186"/>
      <c r="N70" s="186"/>
      <c r="O70" s="187"/>
      <c r="P70" s="18"/>
      <c r="Q70" s="33"/>
      <c r="R70" s="36"/>
      <c r="S70" s="18"/>
      <c r="T70" s="18"/>
      <c r="U70" s="18"/>
      <c r="V70" s="18"/>
    </row>
    <row r="71" spans="1:22" s="6" customFormat="1" ht="15.75">
      <c r="A71" s="3"/>
      <c r="B71" s="3" t="s">
        <v>350</v>
      </c>
      <c r="C71" s="3"/>
      <c r="D71" s="3"/>
      <c r="E71" s="3"/>
      <c r="F71" s="187">
        <v>3259731.117159917</v>
      </c>
      <c r="G71" s="187">
        <v>2690495.7250638893</v>
      </c>
      <c r="H71" s="187">
        <v>4506513.721700096</v>
      </c>
      <c r="I71" s="186">
        <v>4298170.785928143</v>
      </c>
      <c r="J71" s="186">
        <v>4594910.550477294</v>
      </c>
      <c r="K71" s="186">
        <v>4915135.548753579</v>
      </c>
      <c r="L71" s="186">
        <v>5523909.679846697</v>
      </c>
      <c r="M71" s="186">
        <v>5795413.4239406</v>
      </c>
      <c r="N71" s="186">
        <v>6399435.69073573</v>
      </c>
      <c r="O71" s="187">
        <f>(((N71/F71)^(1/8))-1)*100</f>
        <v>8.797768441145992</v>
      </c>
      <c r="P71" s="18"/>
      <c r="Q71" s="33"/>
      <c r="R71" s="36"/>
      <c r="S71" s="18"/>
      <c r="T71" s="18"/>
      <c r="U71" s="18"/>
      <c r="V71" s="18"/>
    </row>
    <row r="72" spans="1:22" s="6" customFormat="1" ht="6" customHeight="1">
      <c r="A72" s="3"/>
      <c r="B72" s="3"/>
      <c r="C72" s="3"/>
      <c r="D72" s="3"/>
      <c r="E72" s="3"/>
      <c r="F72" s="186"/>
      <c r="G72" s="186"/>
      <c r="H72" s="186"/>
      <c r="I72" s="186"/>
      <c r="J72" s="186"/>
      <c r="K72" s="186"/>
      <c r="L72" s="186"/>
      <c r="M72" s="186"/>
      <c r="N72" s="186"/>
      <c r="O72" s="193"/>
      <c r="P72" s="18"/>
      <c r="Q72" s="33"/>
      <c r="R72" s="18"/>
      <c r="S72" s="18"/>
      <c r="T72" s="18"/>
      <c r="U72" s="18"/>
      <c r="V72" s="18"/>
    </row>
    <row r="73" spans="1:22" s="6" customFormat="1" ht="16.5" customHeight="1">
      <c r="A73" s="3"/>
      <c r="B73" s="3" t="s">
        <v>326</v>
      </c>
      <c r="C73" s="3"/>
      <c r="D73" s="3"/>
      <c r="E73" s="3"/>
      <c r="F73" s="187"/>
      <c r="G73" s="187"/>
      <c r="H73" s="187"/>
      <c r="I73" s="186"/>
      <c r="J73" s="186"/>
      <c r="K73" s="186"/>
      <c r="L73" s="186"/>
      <c r="M73" s="186"/>
      <c r="N73" s="186"/>
      <c r="O73" s="187"/>
      <c r="P73" s="18"/>
      <c r="Q73" s="33"/>
      <c r="R73" s="36"/>
      <c r="S73" s="18"/>
      <c r="T73" s="18"/>
      <c r="U73" s="18"/>
      <c r="V73" s="18"/>
    </row>
    <row r="74" spans="1:22" s="320" customFormat="1" ht="15.75">
      <c r="A74" s="318"/>
      <c r="B74" s="318" t="s">
        <v>350</v>
      </c>
      <c r="C74" s="318"/>
      <c r="D74" s="318"/>
      <c r="E74" s="318"/>
      <c r="F74" s="366">
        <v>3101180.365159149</v>
      </c>
      <c r="G74" s="366">
        <v>2619659.4529308146</v>
      </c>
      <c r="H74" s="366">
        <v>4339801.437124504</v>
      </c>
      <c r="I74" s="361">
        <v>4332002.977263898</v>
      </c>
      <c r="J74" s="361">
        <v>4672240.62855686</v>
      </c>
      <c r="K74" s="361">
        <v>5031308.069715612</v>
      </c>
      <c r="L74" s="361">
        <v>5241822.544731242</v>
      </c>
      <c r="M74" s="361">
        <v>5795413.4239406</v>
      </c>
      <c r="N74" s="361">
        <v>6399435.69073573</v>
      </c>
      <c r="O74" s="366">
        <f>(((N74/F74)^(1/8))-1)*100</f>
        <v>9.477994149170899</v>
      </c>
      <c r="P74" s="326"/>
      <c r="Q74" s="362"/>
      <c r="R74" s="367"/>
      <c r="S74" s="326"/>
      <c r="T74" s="326"/>
      <c r="U74" s="326"/>
      <c r="V74" s="326"/>
    </row>
    <row r="75" spans="1:22" s="6" customFormat="1" ht="36.75" customHeight="1">
      <c r="A75" s="255" t="s">
        <v>447</v>
      </c>
      <c r="B75" s="248"/>
      <c r="C75" s="248"/>
      <c r="D75" s="248"/>
      <c r="E75" s="248"/>
      <c r="F75" s="191"/>
      <c r="G75" s="191"/>
      <c r="H75" s="191"/>
      <c r="I75" s="191"/>
      <c r="J75" s="191"/>
      <c r="K75" s="191"/>
      <c r="L75" s="191"/>
      <c r="M75" s="191"/>
      <c r="N75" s="191"/>
      <c r="O75" s="195"/>
      <c r="P75" s="18"/>
      <c r="Q75" s="33"/>
      <c r="R75" s="18"/>
      <c r="S75" s="18"/>
      <c r="T75" s="18"/>
      <c r="U75" s="18"/>
      <c r="V75" s="18"/>
    </row>
    <row r="76" spans="1:22" s="6" customFormat="1" ht="16.5" customHeight="1">
      <c r="A76" s="3"/>
      <c r="B76" s="3" t="s">
        <v>299</v>
      </c>
      <c r="C76" s="29"/>
      <c r="D76" s="29"/>
      <c r="E76" s="29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"/>
      <c r="Q76" s="33"/>
      <c r="R76" s="36"/>
      <c r="S76" s="18"/>
      <c r="T76" s="18"/>
      <c r="U76" s="18"/>
      <c r="V76" s="18"/>
    </row>
    <row r="77" spans="1:22" s="320" customFormat="1" ht="16.5" customHeight="1">
      <c r="A77" s="318"/>
      <c r="B77" s="318" t="s">
        <v>350</v>
      </c>
      <c r="C77" s="349"/>
      <c r="D77" s="349"/>
      <c r="E77" s="349"/>
      <c r="F77" s="366">
        <v>4361087.24210632</v>
      </c>
      <c r="G77" s="366">
        <v>4976299.984235128</v>
      </c>
      <c r="H77" s="366">
        <v>4338073.274003547</v>
      </c>
      <c r="I77" s="366">
        <v>7331024.421531943</v>
      </c>
      <c r="J77" s="366">
        <v>7171111.3949243035</v>
      </c>
      <c r="K77" s="366">
        <v>6760726.98799008</v>
      </c>
      <c r="L77" s="366">
        <v>6892115.392259038</v>
      </c>
      <c r="M77" s="366">
        <v>7081925.115399758</v>
      </c>
      <c r="N77" s="366">
        <v>7494394.376103477</v>
      </c>
      <c r="O77" s="366">
        <f>(((N77/F77)^(1/8))-1)*100</f>
        <v>7.002203460949419</v>
      </c>
      <c r="P77" s="326"/>
      <c r="Q77" s="362"/>
      <c r="R77" s="367"/>
      <c r="S77" s="326"/>
      <c r="T77" s="326"/>
      <c r="U77" s="326"/>
      <c r="V77" s="326"/>
    </row>
    <row r="78" spans="1:22" s="6" customFormat="1" ht="6" customHeight="1">
      <c r="A78" s="3"/>
      <c r="B78" s="3"/>
      <c r="C78" s="29"/>
      <c r="D78" s="29"/>
      <c r="E78" s="29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"/>
      <c r="Q78" s="33"/>
      <c r="R78" s="36"/>
      <c r="S78" s="18"/>
      <c r="T78" s="18"/>
      <c r="U78" s="18"/>
      <c r="V78" s="18"/>
    </row>
    <row r="79" spans="1:22" s="6" customFormat="1" ht="16.5" customHeight="1">
      <c r="A79" s="3"/>
      <c r="B79" s="3" t="s">
        <v>35</v>
      </c>
      <c r="C79" s="3"/>
      <c r="D79" s="3"/>
      <c r="E79" s="29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"/>
      <c r="Q79" s="33"/>
      <c r="R79" s="36"/>
      <c r="S79" s="18"/>
      <c r="T79" s="18"/>
      <c r="U79" s="18"/>
      <c r="V79" s="18"/>
    </row>
    <row r="80" spans="1:22" s="6" customFormat="1" ht="16.5" customHeight="1">
      <c r="A80" s="3"/>
      <c r="B80" s="3" t="s">
        <v>350</v>
      </c>
      <c r="C80" s="3"/>
      <c r="D80" s="3"/>
      <c r="E80" s="29"/>
      <c r="F80" s="187">
        <v>1238617.9142928687</v>
      </c>
      <c r="G80" s="187">
        <v>1671188.410229723</v>
      </c>
      <c r="H80" s="187">
        <v>1608250.6164786343</v>
      </c>
      <c r="I80" s="187">
        <v>1638014.4341144974</v>
      </c>
      <c r="J80" s="187">
        <v>1854950.78124537</v>
      </c>
      <c r="K80" s="187">
        <v>1131071.4314803758</v>
      </c>
      <c r="L80" s="187">
        <v>2019054.9974730057</v>
      </c>
      <c r="M80" s="187">
        <v>2281051.0751342564</v>
      </c>
      <c r="N80" s="187">
        <v>2319742.4841453945</v>
      </c>
      <c r="O80" s="187">
        <f>(((N80/F80)^(1/8))-1)*100</f>
        <v>8.159034650546747</v>
      </c>
      <c r="P80" s="18"/>
      <c r="Q80" s="33"/>
      <c r="R80" s="36"/>
      <c r="S80" s="18"/>
      <c r="T80" s="18"/>
      <c r="U80" s="18"/>
      <c r="V80" s="18"/>
    </row>
    <row r="81" spans="1:22" s="6" customFormat="1" ht="16.5" customHeight="1">
      <c r="A81" s="3"/>
      <c r="B81" s="3"/>
      <c r="C81" s="29"/>
      <c r="D81" s="29"/>
      <c r="E81" s="29"/>
      <c r="F81" s="184"/>
      <c r="G81" s="184"/>
      <c r="H81" s="184"/>
      <c r="I81" s="184"/>
      <c r="J81" s="184"/>
      <c r="K81" s="184"/>
      <c r="L81" s="184"/>
      <c r="M81" s="184"/>
      <c r="N81" s="184"/>
      <c r="O81" s="278"/>
      <c r="P81" s="18"/>
      <c r="Q81" s="33"/>
      <c r="R81" s="18"/>
      <c r="S81" s="18"/>
      <c r="T81" s="18"/>
      <c r="U81" s="18"/>
      <c r="V81" s="18"/>
    </row>
    <row r="82" ht="15.75">
      <c r="A82" s="44" t="s">
        <v>226</v>
      </c>
    </row>
    <row r="83" ht="3" customHeight="1">
      <c r="A83" s="44"/>
    </row>
    <row r="85" spans="1:15" ht="18.75">
      <c r="A85" s="492"/>
      <c r="B85" s="492"/>
      <c r="C85" s="492"/>
      <c r="D85" s="492"/>
      <c r="E85" s="492"/>
      <c r="F85" s="492"/>
      <c r="G85" s="492"/>
      <c r="H85" s="492"/>
      <c r="I85" s="492"/>
      <c r="J85" s="492"/>
      <c r="K85" s="492"/>
      <c r="L85" s="492"/>
      <c r="M85" s="492"/>
      <c r="N85" s="492"/>
      <c r="O85" s="492"/>
    </row>
  </sheetData>
  <sheetProtection/>
  <mergeCells count="13">
    <mergeCell ref="A85:O85"/>
    <mergeCell ref="I4:I5"/>
    <mergeCell ref="H4:H5"/>
    <mergeCell ref="J1:O1"/>
    <mergeCell ref="A4:E5"/>
    <mergeCell ref="F4:F5"/>
    <mergeCell ref="G4:G5"/>
    <mergeCell ref="O4:O5"/>
    <mergeCell ref="K4:K5"/>
    <mergeCell ref="L4:L5"/>
    <mergeCell ref="N4:N5"/>
    <mergeCell ref="J4:J5"/>
    <mergeCell ref="M4:M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Sans,Normal"&amp;22 &amp;24 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V74"/>
  <sheetViews>
    <sheetView showGridLines="0" view="pageBreakPreview" zoomScale="60" zoomScaleNormal="60" zoomScalePageLayoutView="0" workbookViewId="0" topLeftCell="A22">
      <selection activeCell="E2" sqref="E2"/>
    </sheetView>
  </sheetViews>
  <sheetFormatPr defaultColWidth="9.77734375" defaultRowHeight="15.75"/>
  <cols>
    <col min="1" max="2" width="2.77734375" style="1" customWidth="1"/>
    <col min="3" max="4" width="2.88671875" style="1" customWidth="1"/>
    <col min="5" max="5" width="55.3359375" style="1" customWidth="1"/>
    <col min="6" max="9" width="13.77734375" style="47" customWidth="1"/>
    <col min="10" max="12" width="13.77734375" style="2" customWidth="1"/>
    <col min="13" max="14" width="13.21484375" style="2" customWidth="1"/>
    <col min="15" max="15" width="8.6640625" style="99" customWidth="1"/>
    <col min="16" max="16" width="9.5546875" style="1" customWidth="1"/>
    <col min="17" max="17" width="21.4453125" style="1" bestFit="1" customWidth="1"/>
    <col min="18" max="19" width="9.77734375" style="1" customWidth="1"/>
    <col min="20" max="20" width="12.77734375" style="1" customWidth="1"/>
    <col min="21" max="27" width="9.77734375" style="1" customWidth="1"/>
    <col min="28" max="29" width="5.77734375" style="1" customWidth="1"/>
    <col min="30" max="32" width="9.77734375" style="1" customWidth="1"/>
    <col min="33" max="33" width="12.77734375" style="1" customWidth="1"/>
    <col min="34" max="16384" width="9.77734375" style="1" customWidth="1"/>
  </cols>
  <sheetData>
    <row r="1" spans="1:22" ht="26.25">
      <c r="A1" s="277" t="s">
        <v>56</v>
      </c>
      <c r="B1" s="94"/>
      <c r="C1" s="94"/>
      <c r="D1" s="94"/>
      <c r="E1" s="94"/>
      <c r="F1" s="94"/>
      <c r="G1" s="94"/>
      <c r="H1" s="94"/>
      <c r="I1" s="94"/>
      <c r="J1" s="471" t="s">
        <v>174</v>
      </c>
      <c r="K1" s="471"/>
      <c r="L1" s="471"/>
      <c r="M1" s="471"/>
      <c r="N1" s="471"/>
      <c r="O1" s="471"/>
      <c r="P1" s="2"/>
      <c r="Q1" s="2"/>
      <c r="R1" s="2"/>
      <c r="S1" s="2"/>
      <c r="T1" s="2"/>
      <c r="U1" s="2"/>
      <c r="V1" s="2"/>
    </row>
    <row r="2" spans="1:22" ht="26.25">
      <c r="A2" s="253" t="s">
        <v>482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"/>
      <c r="Q2" s="2"/>
      <c r="R2" s="2"/>
      <c r="S2" s="2"/>
      <c r="T2" s="2"/>
      <c r="U2" s="2"/>
      <c r="V2" s="2"/>
    </row>
    <row r="3" spans="1:22" ht="14.2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"/>
      <c r="Q3" s="2"/>
      <c r="R3" s="2"/>
      <c r="S3" s="2"/>
      <c r="T3" s="2"/>
      <c r="U3" s="2"/>
      <c r="V3" s="2"/>
    </row>
    <row r="4" spans="1:22" ht="24.75" customHeight="1">
      <c r="A4" s="483" t="s">
        <v>192</v>
      </c>
      <c r="B4" s="483"/>
      <c r="C4" s="483"/>
      <c r="D4" s="483"/>
      <c r="E4" s="483"/>
      <c r="F4" s="480">
        <v>2000</v>
      </c>
      <c r="G4" s="480">
        <v>2001</v>
      </c>
      <c r="H4" s="485">
        <v>2002</v>
      </c>
      <c r="I4" s="485">
        <v>2003</v>
      </c>
      <c r="J4" s="485">
        <v>2004</v>
      </c>
      <c r="K4" s="485">
        <v>2005</v>
      </c>
      <c r="L4" s="485">
        <v>2006</v>
      </c>
      <c r="M4" s="485">
        <v>2007</v>
      </c>
      <c r="N4" s="485" t="s">
        <v>483</v>
      </c>
      <c r="O4" s="491" t="s">
        <v>227</v>
      </c>
      <c r="P4" s="2"/>
      <c r="Q4" s="2"/>
      <c r="R4" s="2"/>
      <c r="S4" s="2"/>
      <c r="T4" s="2"/>
      <c r="U4" s="2"/>
      <c r="V4" s="2"/>
    </row>
    <row r="5" spans="1:22" ht="24.75" customHeight="1">
      <c r="A5" s="484"/>
      <c r="B5" s="484"/>
      <c r="C5" s="484"/>
      <c r="D5" s="484"/>
      <c r="E5" s="484"/>
      <c r="F5" s="481"/>
      <c r="G5" s="481"/>
      <c r="H5" s="486"/>
      <c r="I5" s="486"/>
      <c r="J5" s="486"/>
      <c r="K5" s="486"/>
      <c r="L5" s="486"/>
      <c r="M5" s="486"/>
      <c r="N5" s="486"/>
      <c r="O5" s="481"/>
      <c r="P5" s="2"/>
      <c r="Q5" s="2"/>
      <c r="R5" s="2"/>
      <c r="S5" s="2"/>
      <c r="T5" s="2"/>
      <c r="U5" s="2"/>
      <c r="V5" s="2"/>
    </row>
    <row r="6" spans="1:22" s="6" customFormat="1" ht="24" customHeight="1">
      <c r="A6" s="18"/>
      <c r="B6" s="18"/>
      <c r="C6" s="18"/>
      <c r="D6" s="18"/>
      <c r="E6" s="18"/>
      <c r="F6" s="4"/>
      <c r="G6" s="4"/>
      <c r="H6" s="4"/>
      <c r="I6" s="4"/>
      <c r="J6" s="19"/>
      <c r="K6" s="19"/>
      <c r="L6" s="19"/>
      <c r="M6" s="19"/>
      <c r="N6" s="19"/>
      <c r="O6" s="36"/>
      <c r="P6" s="18"/>
      <c r="Q6" s="18"/>
      <c r="R6" s="18"/>
      <c r="S6" s="18"/>
      <c r="T6" s="18"/>
      <c r="U6" s="18"/>
      <c r="V6" s="18"/>
    </row>
    <row r="7" spans="1:18" s="18" customFormat="1" ht="16.5" customHeight="1">
      <c r="A7" s="3"/>
      <c r="B7" s="3" t="s">
        <v>300</v>
      </c>
      <c r="C7" s="29"/>
      <c r="D7" s="29"/>
      <c r="E7" s="29"/>
      <c r="F7" s="282"/>
      <c r="G7" s="282"/>
      <c r="H7" s="282"/>
      <c r="I7" s="282"/>
      <c r="J7" s="282"/>
      <c r="K7" s="282"/>
      <c r="L7" s="282"/>
      <c r="M7" s="282"/>
      <c r="N7" s="282"/>
      <c r="O7" s="278"/>
      <c r="Q7" s="33"/>
      <c r="R7" s="36"/>
    </row>
    <row r="8" spans="1:18" s="18" customFormat="1" ht="15.75">
      <c r="A8" s="3"/>
      <c r="B8" s="3" t="s">
        <v>350</v>
      </c>
      <c r="C8" s="29"/>
      <c r="D8" s="29"/>
      <c r="E8" s="29"/>
      <c r="F8" s="187">
        <v>358418.39795559517</v>
      </c>
      <c r="G8" s="187">
        <v>225135.54424791023</v>
      </c>
      <c r="H8" s="187">
        <v>653920.4473355854</v>
      </c>
      <c r="I8" s="187">
        <v>659580.8593337159</v>
      </c>
      <c r="J8" s="187">
        <v>795876.0282920377</v>
      </c>
      <c r="K8" s="187">
        <v>1035440.1904464709</v>
      </c>
      <c r="L8" s="187">
        <v>1059396.8495170202</v>
      </c>
      <c r="M8" s="187">
        <v>1047757.2125171493</v>
      </c>
      <c r="N8" s="187">
        <v>1255675.255771054</v>
      </c>
      <c r="O8" s="187">
        <f>(((N8/F8)^(1/8))-1)*100</f>
        <v>16.966334517572523</v>
      </c>
      <c r="Q8" s="33"/>
      <c r="R8" s="36"/>
    </row>
    <row r="9" spans="1:18" s="18" customFormat="1" ht="9" customHeight="1">
      <c r="A9" s="3"/>
      <c r="B9" s="3"/>
      <c r="C9" s="29"/>
      <c r="D9" s="29"/>
      <c r="E9" s="29"/>
      <c r="F9" s="187"/>
      <c r="G9" s="187"/>
      <c r="H9" s="187"/>
      <c r="I9" s="187"/>
      <c r="J9" s="187"/>
      <c r="K9" s="187"/>
      <c r="L9" s="187"/>
      <c r="M9" s="187"/>
      <c r="N9" s="187"/>
      <c r="O9" s="187"/>
      <c r="Q9" s="33"/>
      <c r="R9" s="36"/>
    </row>
    <row r="10" spans="1:18" s="326" customFormat="1" ht="17.25" customHeight="1">
      <c r="A10" s="353"/>
      <c r="B10" s="318"/>
      <c r="C10" s="318" t="s">
        <v>327</v>
      </c>
      <c r="D10" s="318"/>
      <c r="E10" s="318"/>
      <c r="F10" s="366">
        <v>141212.3340967811</v>
      </c>
      <c r="G10" s="366">
        <v>128295.37871675154</v>
      </c>
      <c r="H10" s="366">
        <v>214581.31467706067</v>
      </c>
      <c r="I10" s="366">
        <v>334393.61792408576</v>
      </c>
      <c r="J10" s="366">
        <v>502853.61362386146</v>
      </c>
      <c r="K10" s="366">
        <v>704070.3488275121</v>
      </c>
      <c r="L10" s="366">
        <v>807646.6440603418</v>
      </c>
      <c r="M10" s="366">
        <v>985845.914062564</v>
      </c>
      <c r="N10" s="366">
        <v>1202750.5577605169</v>
      </c>
      <c r="O10" s="366">
        <f>(((N10/F10)^(1/8))-1)*100</f>
        <v>30.703695496327764</v>
      </c>
      <c r="Q10" s="362"/>
      <c r="R10" s="367"/>
    </row>
    <row r="11" spans="1:18" s="18" customFormat="1" ht="19.5" customHeight="1">
      <c r="A11" s="3"/>
      <c r="B11" s="3"/>
      <c r="C11" s="3" t="s">
        <v>328</v>
      </c>
      <c r="D11" s="3"/>
      <c r="E11" s="3"/>
      <c r="F11" s="187">
        <v>217206.0638588141</v>
      </c>
      <c r="G11" s="187">
        <v>96840.1655311587</v>
      </c>
      <c r="H11" s="187">
        <v>439339.1326585246</v>
      </c>
      <c r="I11" s="187">
        <v>325187.2414096301</v>
      </c>
      <c r="J11" s="187">
        <v>293022.4146681762</v>
      </c>
      <c r="K11" s="187">
        <v>331369.8416189588</v>
      </c>
      <c r="L11" s="187">
        <v>251750.2054566783</v>
      </c>
      <c r="M11" s="187">
        <v>61911.29845458523</v>
      </c>
      <c r="N11" s="187">
        <v>52924.69801053644</v>
      </c>
      <c r="O11" s="187">
        <f>(((N11/F11)^(1/8))-1)*100</f>
        <v>-16.17987476280659</v>
      </c>
      <c r="Q11" s="33"/>
      <c r="R11" s="36"/>
    </row>
    <row r="12" spans="1:18" s="18" customFormat="1" ht="48" customHeight="1">
      <c r="A12" s="255" t="s">
        <v>389</v>
      </c>
      <c r="B12" s="3"/>
      <c r="C12" s="3"/>
      <c r="D12" s="3"/>
      <c r="E12" s="3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Q12" s="33"/>
      <c r="R12" s="36"/>
    </row>
    <row r="13" spans="1:18" s="18" customFormat="1" ht="16.5" customHeight="1">
      <c r="A13" s="3"/>
      <c r="B13" s="3" t="s">
        <v>378</v>
      </c>
      <c r="C13" s="3"/>
      <c r="D13" s="3"/>
      <c r="E13" s="3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Q13" s="33"/>
      <c r="R13" s="36"/>
    </row>
    <row r="14" spans="1:18" s="326" customFormat="1" ht="15.75">
      <c r="A14" s="318"/>
      <c r="B14" s="318" t="s">
        <v>350</v>
      </c>
      <c r="C14" s="318"/>
      <c r="D14" s="318"/>
      <c r="E14" s="318"/>
      <c r="F14" s="366">
        <v>2221032.9585663313</v>
      </c>
      <c r="G14" s="366">
        <v>1919550.5989289198</v>
      </c>
      <c r="H14" s="366">
        <v>1148442.7401068176</v>
      </c>
      <c r="I14" s="366">
        <v>2059561.896954834</v>
      </c>
      <c r="J14" s="366">
        <v>2283454.8217870877</v>
      </c>
      <c r="K14" s="366">
        <v>2354299.721693807</v>
      </c>
      <c r="L14" s="366">
        <v>2166696.278166168</v>
      </c>
      <c r="M14" s="366">
        <v>2350163.222127219</v>
      </c>
      <c r="N14" s="366">
        <v>1976640.2692931257</v>
      </c>
      <c r="O14" s="366">
        <f>(((N14/F14)^(1/8))-1)*100</f>
        <v>-1.4466073016872194</v>
      </c>
      <c r="Q14" s="362"/>
      <c r="R14" s="367"/>
    </row>
    <row r="15" spans="1:22" s="6" customFormat="1" ht="48" customHeight="1">
      <c r="A15" s="255" t="s">
        <v>390</v>
      </c>
      <c r="B15" s="18"/>
      <c r="C15" s="18"/>
      <c r="D15" s="18"/>
      <c r="E15" s="18"/>
      <c r="F15" s="191"/>
      <c r="G15" s="191"/>
      <c r="H15" s="191"/>
      <c r="I15" s="191"/>
      <c r="J15" s="191"/>
      <c r="K15" s="191"/>
      <c r="L15" s="191"/>
      <c r="M15" s="191"/>
      <c r="N15" s="191"/>
      <c r="O15" s="187"/>
      <c r="P15" s="18"/>
      <c r="Q15" s="33"/>
      <c r="R15" s="18"/>
      <c r="S15" s="18"/>
      <c r="T15" s="18"/>
      <c r="U15" s="18"/>
      <c r="V15" s="18"/>
    </row>
    <row r="16" spans="1:22" s="6" customFormat="1" ht="16.5" customHeight="1">
      <c r="A16" s="3"/>
      <c r="B16" s="3" t="s">
        <v>18</v>
      </c>
      <c r="C16" s="3"/>
      <c r="D16" s="3"/>
      <c r="E16" s="3"/>
      <c r="F16" s="192"/>
      <c r="G16" s="192"/>
      <c r="H16" s="192"/>
      <c r="I16" s="192"/>
      <c r="J16" s="192"/>
      <c r="K16" s="192"/>
      <c r="L16" s="192"/>
      <c r="M16" s="192"/>
      <c r="N16" s="192"/>
      <c r="O16" s="187"/>
      <c r="P16" s="18"/>
      <c r="Q16" s="33"/>
      <c r="R16" s="18"/>
      <c r="S16" s="18"/>
      <c r="T16" s="18"/>
      <c r="U16" s="18"/>
      <c r="V16" s="18"/>
    </row>
    <row r="17" spans="1:22" s="6" customFormat="1" ht="15.75">
      <c r="A17" s="3"/>
      <c r="B17" s="3" t="s">
        <v>350</v>
      </c>
      <c r="C17" s="3"/>
      <c r="D17" s="3"/>
      <c r="E17" s="3"/>
      <c r="F17" s="187">
        <v>276318.37885724794</v>
      </c>
      <c r="G17" s="187">
        <v>95953.98848263542</v>
      </c>
      <c r="H17" s="187">
        <v>86401.335176061</v>
      </c>
      <c r="I17" s="187">
        <v>98279.02178983403</v>
      </c>
      <c r="J17" s="187">
        <v>105048.6429104446</v>
      </c>
      <c r="K17" s="187">
        <v>77843.89558596213</v>
      </c>
      <c r="L17" s="187">
        <v>43518.73138815568</v>
      </c>
      <c r="M17" s="187">
        <v>39783.1343446635</v>
      </c>
      <c r="N17" s="187">
        <v>41153.446188765985</v>
      </c>
      <c r="O17" s="187">
        <f>(((N17/F17)^(1/8))-1)*100</f>
        <v>-21.18215533395643</v>
      </c>
      <c r="P17" s="18"/>
      <c r="Q17" s="33"/>
      <c r="R17" s="36"/>
      <c r="S17" s="18"/>
      <c r="T17" s="18"/>
      <c r="U17" s="18"/>
      <c r="V17" s="18"/>
    </row>
    <row r="18" spans="1:22" s="6" customFormat="1" ht="48" customHeight="1">
      <c r="A18" s="255" t="s">
        <v>391</v>
      </c>
      <c r="B18" s="18"/>
      <c r="C18" s="18"/>
      <c r="D18" s="18"/>
      <c r="E18" s="18"/>
      <c r="F18" s="199"/>
      <c r="G18" s="199"/>
      <c r="H18" s="199"/>
      <c r="I18" s="199"/>
      <c r="J18" s="199"/>
      <c r="K18" s="199"/>
      <c r="L18" s="199"/>
      <c r="M18" s="199"/>
      <c r="N18" s="199"/>
      <c r="O18" s="187"/>
      <c r="P18" s="18"/>
      <c r="Q18" s="33"/>
      <c r="R18" s="18"/>
      <c r="S18" s="18"/>
      <c r="T18" s="18"/>
      <c r="U18" s="18"/>
      <c r="V18" s="18"/>
    </row>
    <row r="19" spans="1:22" s="6" customFormat="1" ht="16.5" customHeight="1">
      <c r="A19" s="3"/>
      <c r="B19" s="3" t="s">
        <v>329</v>
      </c>
      <c r="C19" s="3"/>
      <c r="D19" s="3"/>
      <c r="E19" s="3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"/>
      <c r="Q19" s="33"/>
      <c r="R19" s="36"/>
      <c r="S19" s="18"/>
      <c r="T19" s="18"/>
      <c r="U19" s="18"/>
      <c r="V19" s="18"/>
    </row>
    <row r="20" spans="1:22" s="320" customFormat="1" ht="15.75">
      <c r="A20" s="318"/>
      <c r="B20" s="318" t="s">
        <v>350</v>
      </c>
      <c r="C20" s="318"/>
      <c r="D20" s="318"/>
      <c r="E20" s="318"/>
      <c r="F20" s="366">
        <v>60395.127796845554</v>
      </c>
      <c r="G20" s="366">
        <v>86273.73856372925</v>
      </c>
      <c r="H20" s="366">
        <v>93208.77050908041</v>
      </c>
      <c r="I20" s="366">
        <v>108734.19223010344</v>
      </c>
      <c r="J20" s="366">
        <v>97826.40187738849</v>
      </c>
      <c r="K20" s="366">
        <v>100087.46985643779</v>
      </c>
      <c r="L20" s="366">
        <v>98896.47418024496</v>
      </c>
      <c r="M20" s="366">
        <v>112495.02352945363</v>
      </c>
      <c r="N20" s="366">
        <v>146191.57859265775</v>
      </c>
      <c r="O20" s="366">
        <f>(((N20/F20)^(1/8))-1)*100</f>
        <v>11.683767635975094</v>
      </c>
      <c r="P20" s="326"/>
      <c r="Q20" s="362"/>
      <c r="R20" s="367"/>
      <c r="S20" s="326"/>
      <c r="T20" s="326"/>
      <c r="U20" s="326"/>
      <c r="V20" s="326"/>
    </row>
    <row r="21" spans="1:22" s="6" customFormat="1" ht="48" customHeight="1">
      <c r="A21" s="255" t="s">
        <v>392</v>
      </c>
      <c r="B21" s="18"/>
      <c r="C21" s="18"/>
      <c r="D21" s="18"/>
      <c r="E21" s="18"/>
      <c r="F21" s="191"/>
      <c r="G21" s="191"/>
      <c r="H21" s="191"/>
      <c r="I21" s="191"/>
      <c r="J21" s="191"/>
      <c r="K21" s="191"/>
      <c r="L21" s="191"/>
      <c r="M21" s="191"/>
      <c r="N21" s="191"/>
      <c r="O21" s="187"/>
      <c r="P21" s="18"/>
      <c r="Q21" s="33"/>
      <c r="R21" s="18"/>
      <c r="S21" s="18"/>
      <c r="T21" s="18"/>
      <c r="U21" s="18"/>
      <c r="V21" s="18"/>
    </row>
    <row r="22" spans="1:22" s="6" customFormat="1" ht="16.5" customHeight="1">
      <c r="A22" s="3"/>
      <c r="B22" s="3" t="s">
        <v>306</v>
      </c>
      <c r="C22" s="3"/>
      <c r="D22" s="3"/>
      <c r="E22" s="3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"/>
      <c r="Q22" s="33"/>
      <c r="R22" s="36"/>
      <c r="S22" s="18"/>
      <c r="T22" s="18"/>
      <c r="U22" s="18"/>
      <c r="V22" s="18"/>
    </row>
    <row r="23" spans="1:22" s="6" customFormat="1" ht="15.75">
      <c r="A23" s="3"/>
      <c r="B23" s="3" t="s">
        <v>350</v>
      </c>
      <c r="C23" s="3"/>
      <c r="D23" s="3"/>
      <c r="E23" s="3"/>
      <c r="F23" s="187">
        <v>690198.117922514</v>
      </c>
      <c r="G23" s="187">
        <v>676956.0386593629</v>
      </c>
      <c r="H23" s="187">
        <v>652935.0609413373</v>
      </c>
      <c r="I23" s="187">
        <v>619551.9809935633</v>
      </c>
      <c r="J23" s="187">
        <v>581117.5549912343</v>
      </c>
      <c r="K23" s="187">
        <v>670096.4147492228</v>
      </c>
      <c r="L23" s="187">
        <v>896350.7429266263</v>
      </c>
      <c r="M23" s="187">
        <v>585279.9671948089</v>
      </c>
      <c r="N23" s="187">
        <v>470432.8411324449</v>
      </c>
      <c r="O23" s="187">
        <f>(((N23/F23)^(1/8))-1)*100</f>
        <v>-4.678584538267916</v>
      </c>
      <c r="P23" s="18"/>
      <c r="Q23" s="33"/>
      <c r="R23" s="36"/>
      <c r="S23" s="18"/>
      <c r="T23" s="18"/>
      <c r="U23" s="18"/>
      <c r="V23" s="18"/>
    </row>
    <row r="24" spans="1:22" s="6" customFormat="1" ht="6" customHeight="1">
      <c r="A24" s="3"/>
      <c r="B24" s="3"/>
      <c r="C24" s="3"/>
      <c r="D24" s="3"/>
      <c r="E24" s="3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"/>
      <c r="Q24" s="33"/>
      <c r="R24" s="36"/>
      <c r="S24" s="18"/>
      <c r="T24" s="18"/>
      <c r="U24" s="18"/>
      <c r="V24" s="18"/>
    </row>
    <row r="25" spans="1:22" s="320" customFormat="1" ht="16.5" customHeight="1">
      <c r="A25" s="318"/>
      <c r="B25" s="318" t="s">
        <v>307</v>
      </c>
      <c r="C25" s="318"/>
      <c r="D25" s="318"/>
      <c r="E25" s="318"/>
      <c r="F25" s="366">
        <v>143689.444655559</v>
      </c>
      <c r="G25" s="366">
        <v>135129.3757673016</v>
      </c>
      <c r="H25" s="366">
        <v>132155.37047358992</v>
      </c>
      <c r="I25" s="366">
        <v>109375.42240782637</v>
      </c>
      <c r="J25" s="366">
        <v>126208.91388719558</v>
      </c>
      <c r="K25" s="366">
        <v>162693.50775592896</v>
      </c>
      <c r="L25" s="366">
        <v>237333.44728859988</v>
      </c>
      <c r="M25" s="366">
        <v>150337.84862392416</v>
      </c>
      <c r="N25" s="366">
        <v>157090.71821021658</v>
      </c>
      <c r="O25" s="366">
        <f>(((N25/F25)^(1/8))-1)*100</f>
        <v>1.1208490302084595</v>
      </c>
      <c r="P25" s="326"/>
      <c r="Q25" s="362"/>
      <c r="R25" s="367"/>
      <c r="S25" s="326"/>
      <c r="T25" s="326"/>
      <c r="U25" s="326"/>
      <c r="V25" s="326"/>
    </row>
    <row r="26" spans="1:22" s="6" customFormat="1" ht="9" customHeight="1">
      <c r="A26" s="3"/>
      <c r="B26" s="3"/>
      <c r="C26" s="3"/>
      <c r="D26" s="3"/>
      <c r="E26" s="3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"/>
      <c r="Q26" s="33"/>
      <c r="R26" s="36"/>
      <c r="S26" s="18"/>
      <c r="T26" s="18"/>
      <c r="U26" s="18"/>
      <c r="V26" s="18"/>
    </row>
    <row r="27" spans="1:22" s="6" customFormat="1" ht="17.25" customHeight="1">
      <c r="A27" s="55"/>
      <c r="B27" s="3"/>
      <c r="C27" s="3" t="s">
        <v>308</v>
      </c>
      <c r="D27" s="3"/>
      <c r="E27" s="3"/>
      <c r="F27" s="187">
        <v>31328.927621923038</v>
      </c>
      <c r="G27" s="187">
        <v>35504.39684970551</v>
      </c>
      <c r="H27" s="187">
        <v>36327.78591304721</v>
      </c>
      <c r="I27" s="187">
        <v>29205.54996890488</v>
      </c>
      <c r="J27" s="187">
        <v>31959.713367998535</v>
      </c>
      <c r="K27" s="187">
        <v>35027.53096813281</v>
      </c>
      <c r="L27" s="187">
        <v>38539.27917501811</v>
      </c>
      <c r="M27" s="187">
        <v>29970.51601355658</v>
      </c>
      <c r="N27" s="187">
        <v>32711.739917840514</v>
      </c>
      <c r="O27" s="187">
        <f>(((N27/F27)^(1/8))-1)*100</f>
        <v>0.5413620528844865</v>
      </c>
      <c r="P27" s="18"/>
      <c r="Q27" s="33"/>
      <c r="R27" s="36"/>
      <c r="S27" s="18"/>
      <c r="T27" s="18"/>
      <c r="U27" s="18"/>
      <c r="V27" s="18"/>
    </row>
    <row r="28" spans="1:22" s="320" customFormat="1" ht="16.5" customHeight="1">
      <c r="A28" s="365"/>
      <c r="B28" s="318"/>
      <c r="C28" s="318" t="s">
        <v>309</v>
      </c>
      <c r="D28" s="318"/>
      <c r="E28" s="318"/>
      <c r="F28" s="366">
        <v>91941.88366025587</v>
      </c>
      <c r="G28" s="366">
        <v>87275.0551499227</v>
      </c>
      <c r="H28" s="366">
        <v>86634.7522828508</v>
      </c>
      <c r="I28" s="366">
        <v>73740.72309645754</v>
      </c>
      <c r="J28" s="366">
        <v>80796.65728217956</v>
      </c>
      <c r="K28" s="366">
        <v>105269.92988728436</v>
      </c>
      <c r="L28" s="366">
        <v>152522.2146269741</v>
      </c>
      <c r="M28" s="366">
        <v>102529.68727878433</v>
      </c>
      <c r="N28" s="366">
        <v>108843.83762231724</v>
      </c>
      <c r="O28" s="366">
        <f>(((N28/F28)^(1/8))-1)*100</f>
        <v>2.131875247608339</v>
      </c>
      <c r="P28" s="326"/>
      <c r="Q28" s="362"/>
      <c r="R28" s="367"/>
      <c r="S28" s="326"/>
      <c r="T28" s="326"/>
      <c r="U28" s="326"/>
      <c r="V28" s="326"/>
    </row>
    <row r="29" spans="1:22" s="6" customFormat="1" ht="17.25" customHeight="1">
      <c r="A29" s="55"/>
      <c r="B29" s="3"/>
      <c r="C29" s="3" t="s">
        <v>310</v>
      </c>
      <c r="D29" s="3"/>
      <c r="E29" s="3"/>
      <c r="F29" s="187">
        <v>20418.633373380097</v>
      </c>
      <c r="G29" s="187">
        <v>12349.923767673412</v>
      </c>
      <c r="H29" s="187">
        <v>9192.832277691952</v>
      </c>
      <c r="I29" s="187">
        <v>6429.149342463933</v>
      </c>
      <c r="J29" s="187">
        <v>13452.543237017506</v>
      </c>
      <c r="K29" s="187">
        <v>22396.04690051178</v>
      </c>
      <c r="L29" s="187">
        <v>46271.953486607694</v>
      </c>
      <c r="M29" s="187">
        <v>17837.645331583255</v>
      </c>
      <c r="N29" s="187">
        <v>15535.140670058845</v>
      </c>
      <c r="O29" s="187">
        <f>(((N29/F29)^(1/8))-1)*100</f>
        <v>-3.359077957613754</v>
      </c>
      <c r="P29" s="18"/>
      <c r="Q29" s="33"/>
      <c r="R29" s="36"/>
      <c r="S29" s="18"/>
      <c r="T29" s="18"/>
      <c r="U29" s="18"/>
      <c r="V29" s="18"/>
    </row>
    <row r="30" spans="1:22" s="6" customFormat="1" ht="48" customHeight="1">
      <c r="A30" s="255" t="s">
        <v>54</v>
      </c>
      <c r="B30" s="18"/>
      <c r="C30" s="18"/>
      <c r="D30" s="18"/>
      <c r="E30" s="18"/>
      <c r="F30" s="199"/>
      <c r="G30" s="199"/>
      <c r="H30" s="199"/>
      <c r="I30" s="199"/>
      <c r="J30" s="199"/>
      <c r="K30" s="199"/>
      <c r="L30" s="199"/>
      <c r="M30" s="199"/>
      <c r="N30" s="199"/>
      <c r="O30" s="187"/>
      <c r="P30" s="18"/>
      <c r="Q30" s="33"/>
      <c r="R30" s="18"/>
      <c r="S30" s="18"/>
      <c r="T30" s="18"/>
      <c r="U30" s="18"/>
      <c r="V30" s="18"/>
    </row>
    <row r="31" spans="1:22" s="6" customFormat="1" ht="20.25" customHeight="1">
      <c r="A31" s="3"/>
      <c r="B31" s="3" t="s">
        <v>312</v>
      </c>
      <c r="C31" s="3"/>
      <c r="D31" s="3"/>
      <c r="E31" s="3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"/>
      <c r="Q31" s="33"/>
      <c r="R31" s="36"/>
      <c r="S31" s="18"/>
      <c r="T31" s="18"/>
      <c r="U31" s="18"/>
      <c r="V31" s="18"/>
    </row>
    <row r="32" spans="1:22" s="320" customFormat="1" ht="15.75">
      <c r="A32" s="318"/>
      <c r="B32" s="318" t="s">
        <v>350</v>
      </c>
      <c r="C32" s="318"/>
      <c r="D32" s="318"/>
      <c r="E32" s="318"/>
      <c r="F32" s="366">
        <v>4575939.206090956</v>
      </c>
      <c r="G32" s="366">
        <v>4325368.3645394305</v>
      </c>
      <c r="H32" s="366">
        <v>3739008.6505083083</v>
      </c>
      <c r="I32" s="366">
        <v>5550213.42871788</v>
      </c>
      <c r="J32" s="366">
        <v>4768601.756976099</v>
      </c>
      <c r="K32" s="366">
        <v>5023223.424095492</v>
      </c>
      <c r="L32" s="366">
        <v>5015556.038555905</v>
      </c>
      <c r="M32" s="366">
        <v>4921007.346796373</v>
      </c>
      <c r="N32" s="366">
        <v>5171758.3972</v>
      </c>
      <c r="O32" s="366">
        <v>1.54</v>
      </c>
      <c r="P32" s="326"/>
      <c r="Q32" s="362"/>
      <c r="R32" s="367"/>
      <c r="S32" s="326"/>
      <c r="T32" s="326"/>
      <c r="U32" s="326"/>
      <c r="V32" s="326"/>
    </row>
    <row r="33" spans="1:22" s="6" customFormat="1" ht="24" customHeight="1">
      <c r="A33" s="273"/>
      <c r="B33" s="273"/>
      <c r="C33" s="273"/>
      <c r="D33" s="273"/>
      <c r="E33" s="273"/>
      <c r="F33" s="284"/>
      <c r="G33" s="284"/>
      <c r="H33" s="284"/>
      <c r="I33" s="284"/>
      <c r="J33" s="284"/>
      <c r="K33" s="284"/>
      <c r="L33" s="284"/>
      <c r="M33" s="284"/>
      <c r="N33" s="284"/>
      <c r="O33" s="285"/>
      <c r="P33" s="18"/>
      <c r="Q33" s="33"/>
      <c r="R33" s="36"/>
      <c r="S33" s="18"/>
      <c r="T33" s="18"/>
      <c r="U33" s="18"/>
      <c r="V33" s="18"/>
    </row>
    <row r="34" spans="1:22" s="6" customFormat="1" ht="14.25" customHeight="1">
      <c r="A34" s="18"/>
      <c r="B34" s="18"/>
      <c r="C34" s="18"/>
      <c r="D34" s="18"/>
      <c r="E34" s="18"/>
      <c r="F34" s="42"/>
      <c r="G34" s="42"/>
      <c r="H34" s="42"/>
      <c r="I34" s="42"/>
      <c r="J34" s="42"/>
      <c r="K34" s="42"/>
      <c r="L34" s="42"/>
      <c r="M34" s="42"/>
      <c r="N34" s="42"/>
      <c r="O34" s="283"/>
      <c r="P34" s="18"/>
      <c r="Q34" s="18"/>
      <c r="R34" s="36"/>
      <c r="S34" s="18"/>
      <c r="T34" s="18"/>
      <c r="U34" s="18"/>
      <c r="V34" s="18"/>
    </row>
    <row r="35" spans="1:22" s="147" customFormat="1" ht="40.5" customHeight="1">
      <c r="A35" s="493" t="s">
        <v>521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145"/>
      <c r="Q35" s="145"/>
      <c r="R35" s="145"/>
      <c r="S35" s="145"/>
      <c r="T35" s="145"/>
      <c r="U35" s="145"/>
      <c r="V35" s="145"/>
    </row>
    <row r="36" spans="1:22" s="147" customFormat="1" ht="24.75" customHeight="1">
      <c r="A36" s="495" t="s">
        <v>522</v>
      </c>
      <c r="B36" s="495"/>
      <c r="C36" s="495"/>
      <c r="D36" s="495"/>
      <c r="E36" s="495"/>
      <c r="F36" s="495"/>
      <c r="G36" s="495"/>
      <c r="H36" s="495"/>
      <c r="I36" s="495"/>
      <c r="J36" s="495"/>
      <c r="K36" s="495"/>
      <c r="L36" s="495"/>
      <c r="M36" s="495"/>
      <c r="N36" s="495"/>
      <c r="O36" s="495"/>
      <c r="P36" s="145"/>
      <c r="Q36" s="145"/>
      <c r="R36" s="145"/>
      <c r="S36" s="145"/>
      <c r="T36" s="145"/>
      <c r="U36" s="145"/>
      <c r="V36" s="145"/>
    </row>
    <row r="37" spans="1:15" s="147" customFormat="1" ht="22.5" customHeight="1">
      <c r="A37" s="494" t="s">
        <v>445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</row>
    <row r="74" spans="1:15" ht="18.75">
      <c r="A74" s="492"/>
      <c r="B74" s="492"/>
      <c r="C74" s="492"/>
      <c r="D74" s="492"/>
      <c r="E74" s="492"/>
      <c r="F74" s="492"/>
      <c r="G74" s="492"/>
      <c r="H74" s="492"/>
      <c r="I74" s="492"/>
      <c r="J74" s="492"/>
      <c r="K74" s="492"/>
      <c r="L74" s="492"/>
      <c r="M74" s="492"/>
      <c r="N74" s="492"/>
      <c r="O74" s="492"/>
    </row>
  </sheetData>
  <sheetProtection/>
  <mergeCells count="16">
    <mergeCell ref="J1:O1"/>
    <mergeCell ref="A74:O74"/>
    <mergeCell ref="A4:E5"/>
    <mergeCell ref="A35:O35"/>
    <mergeCell ref="A37:O37"/>
    <mergeCell ref="A36:O36"/>
    <mergeCell ref="J4:J5"/>
    <mergeCell ref="I4:I5"/>
    <mergeCell ref="H4:H5"/>
    <mergeCell ref="F4:F5"/>
    <mergeCell ref="M4:M5"/>
    <mergeCell ref="G4:G5"/>
    <mergeCell ref="O4:O5"/>
    <mergeCell ref="K4:K5"/>
    <mergeCell ref="L4:L5"/>
    <mergeCell ref="N4:N5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16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P101"/>
  <sheetViews>
    <sheetView showGridLines="0" view="pageBreakPreview" zoomScale="60" zoomScaleNormal="60" zoomScalePageLayoutView="0" workbookViewId="0" topLeftCell="A1">
      <selection activeCell="E2" sqref="E2"/>
    </sheetView>
  </sheetViews>
  <sheetFormatPr defaultColWidth="9.77734375" defaultRowHeight="15.75"/>
  <cols>
    <col min="1" max="4" width="2.77734375" style="1" customWidth="1"/>
    <col min="5" max="5" width="48.6640625" style="1" customWidth="1"/>
    <col min="6" max="6" width="15.10546875" style="1" customWidth="1"/>
    <col min="7" max="14" width="15.21484375" style="1" customWidth="1"/>
    <col min="15" max="15" width="9.77734375" style="100" customWidth="1"/>
    <col min="16" max="16" width="9.77734375" style="59" customWidth="1"/>
    <col min="17" max="16384" width="9.77734375" style="1" customWidth="1"/>
  </cols>
  <sheetData>
    <row r="1" spans="1:14" ht="26.25">
      <c r="A1" s="277" t="s">
        <v>424</v>
      </c>
      <c r="B1" s="94"/>
      <c r="C1" s="94"/>
      <c r="D1" s="94"/>
      <c r="E1" s="94"/>
      <c r="F1" s="94"/>
      <c r="G1" s="94"/>
      <c r="H1" s="94"/>
      <c r="N1" s="254" t="s">
        <v>175</v>
      </c>
    </row>
    <row r="2" spans="1:14" ht="26.25">
      <c r="A2" s="253" t="s">
        <v>482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6" s="2" customFormat="1" ht="15.75" customHeight="1">
      <c r="A3" s="13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101"/>
      <c r="P3" s="80"/>
    </row>
    <row r="4" spans="1:14" ht="49.5" customHeight="1">
      <c r="A4" s="496" t="s">
        <v>192</v>
      </c>
      <c r="B4" s="496"/>
      <c r="C4" s="496"/>
      <c r="D4" s="496"/>
      <c r="E4" s="496"/>
      <c r="F4" s="291">
        <v>2000</v>
      </c>
      <c r="G4" s="291">
        <v>2001</v>
      </c>
      <c r="H4" s="291">
        <v>2002</v>
      </c>
      <c r="I4" s="291">
        <v>2003</v>
      </c>
      <c r="J4" s="291">
        <v>2004</v>
      </c>
      <c r="K4" s="291">
        <v>2005</v>
      </c>
      <c r="L4" s="291">
        <v>2006</v>
      </c>
      <c r="M4" s="291">
        <v>2007</v>
      </c>
      <c r="N4" s="291" t="s">
        <v>484</v>
      </c>
    </row>
    <row r="5" spans="1:16" s="6" customFormat="1" ht="14.25" customHeight="1">
      <c r="A5" s="259"/>
      <c r="B5" s="259"/>
      <c r="C5" s="259"/>
      <c r="D5" s="259"/>
      <c r="E5" s="259"/>
      <c r="F5" s="286"/>
      <c r="G5" s="286"/>
      <c r="H5" s="286"/>
      <c r="I5" s="286"/>
      <c r="J5" s="286"/>
      <c r="K5" s="286"/>
      <c r="L5" s="286"/>
      <c r="M5" s="286"/>
      <c r="N5" s="286"/>
      <c r="O5" s="102"/>
      <c r="P5" s="16"/>
    </row>
    <row r="6" spans="1:16" s="6" customFormat="1" ht="24" customHeight="1">
      <c r="A6" s="287" t="s">
        <v>207</v>
      </c>
      <c r="B6" s="18"/>
      <c r="C6" s="18"/>
      <c r="D6" s="18"/>
      <c r="E6" s="18"/>
      <c r="F6" s="103"/>
      <c r="G6" s="103"/>
      <c r="H6" s="103"/>
      <c r="I6" s="103"/>
      <c r="J6" s="103"/>
      <c r="K6" s="103"/>
      <c r="L6" s="103"/>
      <c r="M6" s="103"/>
      <c r="N6" s="103"/>
      <c r="O6" s="40"/>
      <c r="P6" s="16"/>
    </row>
    <row r="7" spans="1:16" s="6" customFormat="1" ht="35.25" customHeight="1">
      <c r="A7" s="288" t="s">
        <v>213</v>
      </c>
      <c r="B7" s="248"/>
      <c r="C7" s="248"/>
      <c r="D7" s="248"/>
      <c r="E7" s="248"/>
      <c r="F7" s="104"/>
      <c r="G7" s="104"/>
      <c r="H7" s="104"/>
      <c r="I7" s="104"/>
      <c r="J7" s="104"/>
      <c r="K7" s="104"/>
      <c r="L7" s="104"/>
      <c r="M7" s="104"/>
      <c r="N7" s="104"/>
      <c r="O7" s="102"/>
      <c r="P7" s="16"/>
    </row>
    <row r="8" spans="1:16" s="6" customFormat="1" ht="16.5" customHeight="1">
      <c r="A8" s="221"/>
      <c r="B8" s="221" t="s">
        <v>330</v>
      </c>
      <c r="C8" s="217"/>
      <c r="D8" s="217"/>
      <c r="E8" s="217"/>
      <c r="F8" s="235">
        <v>98438557</v>
      </c>
      <c r="G8" s="235">
        <v>99715527</v>
      </c>
      <c r="H8" s="235">
        <v>100909374</v>
      </c>
      <c r="I8" s="235">
        <v>101999555</v>
      </c>
      <c r="J8" s="235">
        <v>103001867</v>
      </c>
      <c r="K8" s="235">
        <v>103946866</v>
      </c>
      <c r="L8" s="235">
        <v>104874282</v>
      </c>
      <c r="M8" s="235">
        <v>105790725</v>
      </c>
      <c r="N8" s="235">
        <v>106682518</v>
      </c>
      <c r="O8" s="40"/>
      <c r="P8" s="16"/>
    </row>
    <row r="9" spans="1:16" s="6" customFormat="1" ht="6.75" customHeight="1">
      <c r="A9" s="3"/>
      <c r="B9" s="3"/>
      <c r="C9" s="29"/>
      <c r="D9" s="29"/>
      <c r="E9" s="29"/>
      <c r="F9" s="105"/>
      <c r="G9" s="105"/>
      <c r="H9" s="105"/>
      <c r="I9" s="105"/>
      <c r="J9" s="105"/>
      <c r="K9" s="105"/>
      <c r="L9" s="105"/>
      <c r="M9" s="105"/>
      <c r="N9" s="105"/>
      <c r="O9" s="40"/>
      <c r="P9" s="16"/>
    </row>
    <row r="10" spans="1:16" s="6" customFormat="1" ht="16.5" customHeight="1">
      <c r="A10" s="3"/>
      <c r="B10" s="3" t="s">
        <v>332</v>
      </c>
      <c r="C10" s="29"/>
      <c r="D10" s="29"/>
      <c r="E10" s="29"/>
      <c r="F10" s="106"/>
      <c r="G10" s="106"/>
      <c r="H10" s="106"/>
      <c r="I10" s="106"/>
      <c r="J10" s="106"/>
      <c r="K10" s="106"/>
      <c r="L10" s="106"/>
      <c r="M10" s="106"/>
      <c r="N10" s="106"/>
      <c r="O10" s="40"/>
      <c r="P10" s="16"/>
    </row>
    <row r="11" spans="1:16" s="6" customFormat="1" ht="15.75">
      <c r="A11" s="3"/>
      <c r="B11" s="3" t="s">
        <v>59</v>
      </c>
      <c r="C11" s="29"/>
      <c r="D11" s="29"/>
      <c r="E11" s="29"/>
      <c r="F11" s="106"/>
      <c r="G11" s="106"/>
      <c r="H11" s="106"/>
      <c r="I11" s="106"/>
      <c r="J11" s="106"/>
      <c r="K11" s="106"/>
      <c r="L11" s="106"/>
      <c r="M11" s="106"/>
      <c r="N11" s="106"/>
      <c r="O11" s="40"/>
      <c r="P11" s="16"/>
    </row>
    <row r="12" spans="1:16" s="6" customFormat="1" ht="6" customHeight="1">
      <c r="A12" s="3"/>
      <c r="B12" s="3"/>
      <c r="C12" s="29"/>
      <c r="D12" s="29"/>
      <c r="E12" s="29"/>
      <c r="F12" s="106"/>
      <c r="G12" s="106"/>
      <c r="H12" s="106"/>
      <c r="I12" s="106"/>
      <c r="J12" s="106"/>
      <c r="K12" s="106"/>
      <c r="L12" s="106"/>
      <c r="M12" s="106"/>
      <c r="N12" s="106"/>
      <c r="O12" s="40"/>
      <c r="P12" s="16"/>
    </row>
    <row r="13" spans="1:16" s="6" customFormat="1" ht="16.5" customHeight="1">
      <c r="A13" s="3"/>
      <c r="B13" s="29"/>
      <c r="C13" s="29" t="s">
        <v>84</v>
      </c>
      <c r="D13" s="29"/>
      <c r="E13" s="29"/>
      <c r="F13" s="111">
        <v>73.9</v>
      </c>
      <c r="G13" s="111">
        <v>74.1</v>
      </c>
      <c r="H13" s="111">
        <v>74.3</v>
      </c>
      <c r="I13" s="111">
        <v>74.5</v>
      </c>
      <c r="J13" s="111">
        <v>74.5</v>
      </c>
      <c r="K13" s="111">
        <v>74.6</v>
      </c>
      <c r="L13" s="111">
        <v>74.8</v>
      </c>
      <c r="M13" s="111">
        <v>75</v>
      </c>
      <c r="N13" s="111">
        <v>75.1</v>
      </c>
      <c r="O13" s="40"/>
      <c r="P13" s="16"/>
    </row>
    <row r="14" spans="1:16" s="6" customFormat="1" ht="19.5" customHeight="1">
      <c r="A14" s="221"/>
      <c r="B14" s="217"/>
      <c r="C14" s="217" t="s">
        <v>237</v>
      </c>
      <c r="D14" s="217"/>
      <c r="E14" s="217"/>
      <c r="F14" s="236">
        <v>71.3</v>
      </c>
      <c r="G14" s="236">
        <v>71.6</v>
      </c>
      <c r="H14" s="236">
        <v>71.8</v>
      </c>
      <c r="I14" s="236">
        <v>72</v>
      </c>
      <c r="J14" s="236">
        <v>72</v>
      </c>
      <c r="K14" s="236">
        <v>72.2</v>
      </c>
      <c r="L14" s="236">
        <v>72.4</v>
      </c>
      <c r="M14" s="236">
        <v>72.6</v>
      </c>
      <c r="N14" s="236">
        <v>72.7</v>
      </c>
      <c r="O14" s="40"/>
      <c r="P14" s="16"/>
    </row>
    <row r="15" spans="1:16" s="6" customFormat="1" ht="16.5" customHeight="1">
      <c r="A15" s="3"/>
      <c r="B15" s="29"/>
      <c r="C15" s="29" t="s">
        <v>238</v>
      </c>
      <c r="D15" s="29"/>
      <c r="E15" s="29"/>
      <c r="F15" s="111">
        <v>76.5</v>
      </c>
      <c r="G15" s="111">
        <v>76.7</v>
      </c>
      <c r="H15" s="111">
        <v>76.8</v>
      </c>
      <c r="I15" s="111">
        <v>77</v>
      </c>
      <c r="J15" s="111">
        <v>77</v>
      </c>
      <c r="K15" s="111">
        <v>77</v>
      </c>
      <c r="L15" s="111">
        <v>77.2</v>
      </c>
      <c r="M15" s="111">
        <v>77.4</v>
      </c>
      <c r="N15" s="111">
        <v>77.5</v>
      </c>
      <c r="O15" s="40"/>
      <c r="P15" s="16"/>
    </row>
    <row r="16" spans="1:16" s="6" customFormat="1" ht="35.25" customHeight="1">
      <c r="A16" s="255" t="s">
        <v>43</v>
      </c>
      <c r="B16" s="248"/>
      <c r="C16" s="248"/>
      <c r="D16" s="248"/>
      <c r="E16" s="248"/>
      <c r="F16" s="107"/>
      <c r="G16" s="107"/>
      <c r="H16" s="107"/>
      <c r="I16" s="107"/>
      <c r="J16" s="107"/>
      <c r="K16" s="107"/>
      <c r="L16" s="107"/>
      <c r="M16" s="107"/>
      <c r="N16" s="107"/>
      <c r="O16" s="40"/>
      <c r="P16" s="16"/>
    </row>
    <row r="17" spans="1:16" s="6" customFormat="1" ht="16.5" customHeight="1">
      <c r="A17" s="221"/>
      <c r="B17" s="221" t="s">
        <v>77</v>
      </c>
      <c r="C17" s="217"/>
      <c r="D17" s="217"/>
      <c r="E17" s="217"/>
      <c r="F17" s="235">
        <v>140629</v>
      </c>
      <c r="G17" s="235">
        <v>142765</v>
      </c>
      <c r="H17" s="235">
        <v>143565</v>
      </c>
      <c r="I17" s="235">
        <v>153605</v>
      </c>
      <c r="J17" s="235">
        <v>151139</v>
      </c>
      <c r="K17" s="235">
        <v>155880</v>
      </c>
      <c r="L17" s="235">
        <v>164329</v>
      </c>
      <c r="M17" s="235">
        <v>171193</v>
      </c>
      <c r="N17" s="235">
        <v>159792</v>
      </c>
      <c r="O17" s="40"/>
      <c r="P17" s="16"/>
    </row>
    <row r="18" spans="1:16" s="6" customFormat="1" ht="5.25" customHeight="1">
      <c r="A18" s="3"/>
      <c r="B18" s="3"/>
      <c r="C18" s="29"/>
      <c r="D18" s="29"/>
      <c r="E18" s="29"/>
      <c r="F18" s="105"/>
      <c r="G18" s="105"/>
      <c r="H18" s="105"/>
      <c r="I18" s="105"/>
      <c r="J18" s="105"/>
      <c r="K18" s="105"/>
      <c r="L18" s="105"/>
      <c r="M18" s="105"/>
      <c r="N18" s="105"/>
      <c r="O18" s="40"/>
      <c r="P18" s="16"/>
    </row>
    <row r="19" spans="1:16" s="6" customFormat="1" ht="16.5" customHeight="1">
      <c r="A19" s="3"/>
      <c r="B19" s="3" t="s">
        <v>78</v>
      </c>
      <c r="C19" s="29"/>
      <c r="D19" s="29"/>
      <c r="E19" s="29"/>
      <c r="F19" s="105">
        <v>32534276</v>
      </c>
      <c r="G19" s="105">
        <v>32486395</v>
      </c>
      <c r="H19" s="105">
        <v>31909987</v>
      </c>
      <c r="I19" s="105">
        <v>33158212</v>
      </c>
      <c r="J19" s="105">
        <v>33579410</v>
      </c>
      <c r="K19" s="105">
        <v>34017133</v>
      </c>
      <c r="L19" s="105">
        <v>36068901</v>
      </c>
      <c r="M19" s="105">
        <v>36682252</v>
      </c>
      <c r="N19" s="105">
        <v>38172117</v>
      </c>
      <c r="O19" s="40"/>
      <c r="P19" s="16"/>
    </row>
    <row r="20" spans="1:16" s="6" customFormat="1" ht="36.75" customHeight="1">
      <c r="A20" s="255" t="s">
        <v>481</v>
      </c>
      <c r="B20" s="108"/>
      <c r="C20" s="108"/>
      <c r="D20" s="108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40"/>
      <c r="P20" s="16"/>
    </row>
    <row r="21" spans="1:16" s="6" customFormat="1" ht="15.75">
      <c r="A21" s="289"/>
      <c r="B21" s="221" t="s">
        <v>331</v>
      </c>
      <c r="C21" s="237"/>
      <c r="D21" s="237"/>
      <c r="E21" s="237"/>
      <c r="F21" s="387">
        <v>40125600</v>
      </c>
      <c r="G21" s="387">
        <v>40527700</v>
      </c>
      <c r="H21" s="387">
        <v>40775000</v>
      </c>
      <c r="I21" s="387">
        <v>42030100</v>
      </c>
      <c r="J21" s="387">
        <v>42640600</v>
      </c>
      <c r="K21" s="387">
        <v>43232383</v>
      </c>
      <c r="L21" s="387">
        <v>44447032</v>
      </c>
      <c r="M21" s="387">
        <v>45621685</v>
      </c>
      <c r="N21" s="387">
        <v>45178213</v>
      </c>
      <c r="O21" s="40"/>
      <c r="P21" s="16"/>
    </row>
    <row r="22" spans="1:16" s="6" customFormat="1" ht="7.5" customHeight="1">
      <c r="A22" s="255"/>
      <c r="B22" s="3"/>
      <c r="C22" s="108"/>
      <c r="D22" s="108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40"/>
      <c r="P22" s="16"/>
    </row>
    <row r="23" spans="1:16" s="6" customFormat="1" ht="16.5" customHeight="1">
      <c r="A23" s="3"/>
      <c r="B23" s="3" t="s">
        <v>431</v>
      </c>
      <c r="C23" s="3"/>
      <c r="D23" s="3"/>
      <c r="E23" s="3"/>
      <c r="F23" s="110"/>
      <c r="G23" s="110"/>
      <c r="H23" s="110"/>
      <c r="I23" s="110"/>
      <c r="J23" s="110"/>
      <c r="K23" s="110"/>
      <c r="L23" s="110"/>
      <c r="M23" s="110"/>
      <c r="N23" s="110"/>
      <c r="O23" s="40"/>
      <c r="P23" s="16"/>
    </row>
    <row r="24" spans="1:16" s="6" customFormat="1" ht="15.75">
      <c r="A24" s="3"/>
      <c r="B24" s="3" t="s">
        <v>357</v>
      </c>
      <c r="C24" s="3"/>
      <c r="D24" s="3"/>
      <c r="E24" s="3"/>
      <c r="F24" s="185">
        <v>2.33</v>
      </c>
      <c r="G24" s="185">
        <v>2.81</v>
      </c>
      <c r="H24" s="185">
        <v>2.69</v>
      </c>
      <c r="I24" s="185">
        <v>3.56</v>
      </c>
      <c r="J24" s="185">
        <v>3.74</v>
      </c>
      <c r="K24" s="185">
        <v>3.13</v>
      </c>
      <c r="L24" s="185">
        <v>3.6</v>
      </c>
      <c r="M24" s="185">
        <v>3.5</v>
      </c>
      <c r="N24" s="185">
        <v>4.3</v>
      </c>
      <c r="O24" s="40"/>
      <c r="P24" s="16"/>
    </row>
    <row r="25" spans="1:16" s="6" customFormat="1" ht="5.25" customHeight="1">
      <c r="A25" s="3"/>
      <c r="B25" s="3"/>
      <c r="C25" s="3"/>
      <c r="D25" s="3"/>
      <c r="E25" s="3"/>
      <c r="F25" s="185"/>
      <c r="G25" s="185"/>
      <c r="H25" s="185"/>
      <c r="I25" s="185"/>
      <c r="J25" s="185"/>
      <c r="K25" s="185"/>
      <c r="L25" s="185"/>
      <c r="M25" s="185"/>
      <c r="N25" s="185"/>
      <c r="O25" s="40"/>
      <c r="P25" s="16"/>
    </row>
    <row r="26" spans="1:16" s="6" customFormat="1" ht="16.5" customHeight="1">
      <c r="A26" s="3"/>
      <c r="B26" s="3" t="s">
        <v>430</v>
      </c>
      <c r="C26" s="3"/>
      <c r="D26" s="3"/>
      <c r="E26" s="3"/>
      <c r="F26" s="185"/>
      <c r="G26" s="185"/>
      <c r="H26" s="185"/>
      <c r="I26" s="185"/>
      <c r="J26" s="185"/>
      <c r="K26" s="185"/>
      <c r="L26" s="185"/>
      <c r="M26" s="185"/>
      <c r="N26" s="185"/>
      <c r="O26" s="40"/>
      <c r="P26" s="16"/>
    </row>
    <row r="27" spans="1:16" s="6" customFormat="1" ht="15.75">
      <c r="A27" s="221"/>
      <c r="B27" s="221" t="s">
        <v>357</v>
      </c>
      <c r="C27" s="221"/>
      <c r="D27" s="221"/>
      <c r="E27" s="221"/>
      <c r="F27" s="238">
        <v>7.11</v>
      </c>
      <c r="G27" s="238">
        <v>7.37</v>
      </c>
      <c r="H27" s="238">
        <v>7.14</v>
      </c>
      <c r="I27" s="238">
        <v>8.9</v>
      </c>
      <c r="J27" s="238">
        <v>9.06</v>
      </c>
      <c r="K27" s="238">
        <v>8.86</v>
      </c>
      <c r="L27" s="238">
        <v>9.74</v>
      </c>
      <c r="M27" s="238">
        <v>10.6</v>
      </c>
      <c r="N27" s="238">
        <v>10.4</v>
      </c>
      <c r="O27" s="40"/>
      <c r="P27" s="16"/>
    </row>
    <row r="28" spans="1:16" s="6" customFormat="1" ht="5.25" customHeight="1">
      <c r="A28" s="3"/>
      <c r="B28" s="3"/>
      <c r="C28" s="3"/>
      <c r="D28" s="3"/>
      <c r="E28" s="3"/>
      <c r="F28" s="185"/>
      <c r="G28" s="185"/>
      <c r="H28" s="185"/>
      <c r="I28" s="185"/>
      <c r="J28" s="185"/>
      <c r="K28" s="185"/>
      <c r="L28" s="185"/>
      <c r="M28" s="185"/>
      <c r="N28" s="185"/>
      <c r="O28" s="40"/>
      <c r="P28" s="16"/>
    </row>
    <row r="29" spans="1:16" s="6" customFormat="1" ht="16.5" customHeight="1">
      <c r="A29" s="3"/>
      <c r="B29" s="3" t="s">
        <v>333</v>
      </c>
      <c r="C29" s="3"/>
      <c r="D29" s="3"/>
      <c r="E29" s="3"/>
      <c r="F29" s="185"/>
      <c r="G29" s="185"/>
      <c r="H29" s="185"/>
      <c r="I29" s="185"/>
      <c r="J29" s="185"/>
      <c r="K29" s="185"/>
      <c r="L29" s="185"/>
      <c r="M29" s="185"/>
      <c r="N29" s="185"/>
      <c r="O29" s="40"/>
      <c r="P29" s="16"/>
    </row>
    <row r="30" spans="1:16" s="6" customFormat="1" ht="15.75">
      <c r="A30" s="3"/>
      <c r="B30" s="3" t="s">
        <v>357</v>
      </c>
      <c r="C30" s="3"/>
      <c r="D30" s="3"/>
      <c r="E30" s="3"/>
      <c r="F30" s="185">
        <v>18.02</v>
      </c>
      <c r="G30" s="185">
        <v>18.16</v>
      </c>
      <c r="H30" s="185">
        <v>16</v>
      </c>
      <c r="I30" s="185">
        <v>17.06</v>
      </c>
      <c r="J30" s="185">
        <v>16.07</v>
      </c>
      <c r="K30" s="185">
        <v>13.25</v>
      </c>
      <c r="L30" s="185">
        <v>11.73</v>
      </c>
      <c r="M30" s="185">
        <v>10.8</v>
      </c>
      <c r="N30" s="185">
        <v>10.5</v>
      </c>
      <c r="O30" s="40"/>
      <c r="P30" s="16"/>
    </row>
    <row r="31" spans="1:16" s="6" customFormat="1" ht="18" customHeight="1">
      <c r="A31" s="3"/>
      <c r="B31" s="3"/>
      <c r="C31" s="3"/>
      <c r="D31" s="3"/>
      <c r="E31" s="3"/>
      <c r="F31" s="110"/>
      <c r="G31" s="110"/>
      <c r="H31" s="110"/>
      <c r="I31" s="110"/>
      <c r="J31" s="110"/>
      <c r="K31" s="110"/>
      <c r="L31" s="110"/>
      <c r="M31" s="110"/>
      <c r="N31" s="110"/>
      <c r="O31" s="40"/>
      <c r="P31" s="16"/>
    </row>
    <row r="32" spans="1:16" s="6" customFormat="1" ht="24" customHeight="1">
      <c r="A32" s="287" t="s">
        <v>220</v>
      </c>
      <c r="B32" s="18"/>
      <c r="C32" s="18"/>
      <c r="D32" s="18"/>
      <c r="E32" s="18"/>
      <c r="F32" s="103"/>
      <c r="G32" s="103"/>
      <c r="H32" s="103"/>
      <c r="I32" s="103"/>
      <c r="J32" s="103"/>
      <c r="K32" s="103"/>
      <c r="L32" s="103"/>
      <c r="M32" s="103"/>
      <c r="N32" s="103"/>
      <c r="O32" s="40"/>
      <c r="P32" s="16"/>
    </row>
    <row r="33" spans="1:16" s="6" customFormat="1" ht="24" customHeight="1">
      <c r="A33" s="255" t="s">
        <v>74</v>
      </c>
      <c r="B33" s="18"/>
      <c r="C33" s="18"/>
      <c r="D33" s="18"/>
      <c r="E33" s="18"/>
      <c r="F33" s="103"/>
      <c r="G33" s="103"/>
      <c r="H33" s="103"/>
      <c r="I33" s="103"/>
      <c r="J33" s="103"/>
      <c r="K33" s="103"/>
      <c r="L33" s="103"/>
      <c r="M33" s="103"/>
      <c r="N33" s="103"/>
      <c r="O33" s="40"/>
      <c r="P33" s="16"/>
    </row>
    <row r="34" spans="1:16" s="6" customFormat="1" ht="15" customHeight="1">
      <c r="A34" s="255"/>
      <c r="B34" s="18"/>
      <c r="C34" s="18"/>
      <c r="D34" s="18"/>
      <c r="E34" s="18"/>
      <c r="F34" s="103"/>
      <c r="G34" s="103"/>
      <c r="H34" s="103"/>
      <c r="I34" s="103"/>
      <c r="J34" s="103"/>
      <c r="K34" s="103"/>
      <c r="L34" s="103"/>
      <c r="M34" s="103"/>
      <c r="N34" s="103"/>
      <c r="O34" s="40"/>
      <c r="P34" s="16"/>
    </row>
    <row r="35" spans="1:16" s="6" customFormat="1" ht="36" customHeight="1">
      <c r="A35" s="255" t="s">
        <v>13</v>
      </c>
      <c r="B35" s="255"/>
      <c r="C35" s="248"/>
      <c r="D35" s="248"/>
      <c r="E35" s="248"/>
      <c r="F35" s="109"/>
      <c r="G35" s="109"/>
      <c r="H35" s="109"/>
      <c r="I35" s="109"/>
      <c r="J35" s="109"/>
      <c r="K35" s="109"/>
      <c r="L35" s="109"/>
      <c r="M35" s="109"/>
      <c r="N35" s="109"/>
      <c r="O35" s="40"/>
      <c r="P35" s="16"/>
    </row>
    <row r="36" spans="1:16" s="6" customFormat="1" ht="16.5" customHeight="1">
      <c r="A36" s="3"/>
      <c r="B36" s="3" t="s">
        <v>412</v>
      </c>
      <c r="C36" s="3"/>
      <c r="D36" s="29"/>
      <c r="E36" s="29"/>
      <c r="F36" s="290"/>
      <c r="G36" s="290"/>
      <c r="H36" s="290"/>
      <c r="I36" s="290"/>
      <c r="J36" s="290"/>
      <c r="K36" s="290"/>
      <c r="L36" s="290"/>
      <c r="M36" s="290"/>
      <c r="N36" s="290"/>
      <c r="O36" s="40"/>
      <c r="P36" s="16"/>
    </row>
    <row r="37" spans="1:16" s="6" customFormat="1" ht="16.5" customHeight="1">
      <c r="A37" s="221"/>
      <c r="B37" s="221" t="s">
        <v>348</v>
      </c>
      <c r="C37" s="221"/>
      <c r="D37" s="217"/>
      <c r="E37" s="217"/>
      <c r="F37" s="229">
        <v>5497735.5</v>
      </c>
      <c r="G37" s="229">
        <v>5811776.3</v>
      </c>
      <c r="H37" s="229">
        <v>6267473.8</v>
      </c>
      <c r="I37" s="229">
        <v>6895356.8</v>
      </c>
      <c r="J37" s="229">
        <v>7713796.2</v>
      </c>
      <c r="K37" s="229">
        <v>8366205.3</v>
      </c>
      <c r="L37" s="229">
        <v>9157564.902743787</v>
      </c>
      <c r="M37" s="229">
        <v>9762863.789262146</v>
      </c>
      <c r="N37" s="229">
        <v>10920405.13447</v>
      </c>
      <c r="O37" s="40"/>
      <c r="P37" s="16"/>
    </row>
    <row r="38" spans="1:16" s="6" customFormat="1" ht="5.25" customHeight="1">
      <c r="A38" s="3"/>
      <c r="B38" s="3"/>
      <c r="C38" s="3"/>
      <c r="D38" s="29"/>
      <c r="E38" s="29"/>
      <c r="F38" s="198"/>
      <c r="G38" s="198"/>
      <c r="H38" s="198"/>
      <c r="I38" s="198"/>
      <c r="J38" s="198"/>
      <c r="K38" s="198"/>
      <c r="L38" s="198"/>
      <c r="M38" s="198"/>
      <c r="N38" s="198"/>
      <c r="O38" s="40"/>
      <c r="P38" s="16"/>
    </row>
    <row r="39" spans="1:16" s="6" customFormat="1" ht="16.5" customHeight="1">
      <c r="A39" s="3"/>
      <c r="B39" s="3" t="s">
        <v>334</v>
      </c>
      <c r="C39" s="3"/>
      <c r="D39" s="29"/>
      <c r="E39" s="29"/>
      <c r="F39" s="193"/>
      <c r="G39" s="193"/>
      <c r="H39" s="193"/>
      <c r="I39" s="193"/>
      <c r="J39" s="193"/>
      <c r="K39" s="193"/>
      <c r="L39" s="193"/>
      <c r="M39" s="193"/>
      <c r="N39" s="193"/>
      <c r="O39" s="40"/>
      <c r="P39" s="16"/>
    </row>
    <row r="40" spans="1:16" s="6" customFormat="1" ht="16.5" customHeight="1">
      <c r="A40" s="3"/>
      <c r="B40" s="3" t="s">
        <v>348</v>
      </c>
      <c r="C40" s="3"/>
      <c r="D40" s="29"/>
      <c r="E40" s="29"/>
      <c r="F40" s="193">
        <v>4989544.8</v>
      </c>
      <c r="G40" s="193">
        <v>5271741.7</v>
      </c>
      <c r="H40" s="193">
        <v>5738983</v>
      </c>
      <c r="I40" s="193">
        <v>6248911.3</v>
      </c>
      <c r="J40" s="193">
        <v>6968759</v>
      </c>
      <c r="K40" s="193">
        <v>7496787.5</v>
      </c>
      <c r="L40" s="193">
        <v>8220615.156493787</v>
      </c>
      <c r="M40" s="193">
        <v>8846477.116262145</v>
      </c>
      <c r="N40" s="193">
        <v>9700349.173333574</v>
      </c>
      <c r="O40" s="40"/>
      <c r="P40" s="16"/>
    </row>
    <row r="41" spans="1:16" s="6" customFormat="1" ht="39" customHeight="1">
      <c r="A41" s="255" t="s">
        <v>14</v>
      </c>
      <c r="B41" s="3"/>
      <c r="C41" s="29"/>
      <c r="D41" s="29"/>
      <c r="E41" s="29"/>
      <c r="F41" s="195"/>
      <c r="G41" s="195"/>
      <c r="H41" s="195"/>
      <c r="I41" s="195"/>
      <c r="J41" s="195"/>
      <c r="K41" s="195"/>
      <c r="L41" s="195"/>
      <c r="M41" s="195"/>
      <c r="N41" s="195"/>
      <c r="O41" s="40"/>
      <c r="P41" s="16"/>
    </row>
    <row r="42" spans="1:16" s="6" customFormat="1" ht="16.5" customHeight="1">
      <c r="A42" s="3"/>
      <c r="B42" s="3" t="s">
        <v>277</v>
      </c>
      <c r="C42" s="29"/>
      <c r="D42" s="29"/>
      <c r="E42" s="29"/>
      <c r="F42" s="193"/>
      <c r="G42" s="193"/>
      <c r="H42" s="193"/>
      <c r="I42" s="193"/>
      <c r="J42" s="193"/>
      <c r="K42" s="193"/>
      <c r="L42" s="193"/>
      <c r="M42" s="193"/>
      <c r="N42" s="193"/>
      <c r="O42" s="40"/>
      <c r="P42" s="16"/>
    </row>
    <row r="43" spans="1:16" s="6" customFormat="1" ht="16.5" customHeight="1">
      <c r="A43" s="3"/>
      <c r="B43" s="3" t="s">
        <v>475</v>
      </c>
      <c r="C43" s="29"/>
      <c r="D43" s="29"/>
      <c r="E43" s="29"/>
      <c r="F43" s="193"/>
      <c r="G43" s="193"/>
      <c r="H43" s="193"/>
      <c r="I43" s="193"/>
      <c r="J43" s="193"/>
      <c r="K43" s="193"/>
      <c r="L43" s="193"/>
      <c r="M43" s="193"/>
      <c r="N43" s="193"/>
      <c r="O43" s="40"/>
      <c r="P43" s="16"/>
    </row>
    <row r="44" spans="1:16" s="6" customFormat="1" ht="5.25" customHeight="1">
      <c r="A44" s="3"/>
      <c r="B44" s="3"/>
      <c r="C44" s="29"/>
      <c r="D44" s="29"/>
      <c r="E44" s="29"/>
      <c r="F44" s="193"/>
      <c r="G44" s="193"/>
      <c r="H44" s="193"/>
      <c r="I44" s="193"/>
      <c r="J44" s="193"/>
      <c r="K44" s="193"/>
      <c r="L44" s="193"/>
      <c r="M44" s="193"/>
      <c r="N44" s="193"/>
      <c r="O44" s="40"/>
      <c r="P44" s="16"/>
    </row>
    <row r="45" spans="1:16" s="6" customFormat="1" ht="16.5" customHeight="1">
      <c r="A45" s="221"/>
      <c r="B45" s="221"/>
      <c r="C45" s="221" t="s">
        <v>85</v>
      </c>
      <c r="D45" s="221"/>
      <c r="E45" s="217"/>
      <c r="F45" s="239">
        <v>35.12</v>
      </c>
      <c r="G45" s="239">
        <v>37.57</v>
      </c>
      <c r="H45" s="239">
        <v>39.74</v>
      </c>
      <c r="I45" s="239">
        <v>41.53</v>
      </c>
      <c r="J45" s="239">
        <v>43.297</v>
      </c>
      <c r="K45" s="239">
        <v>45.241</v>
      </c>
      <c r="L45" s="239">
        <v>47.05</v>
      </c>
      <c r="M45" s="239">
        <v>48.88</v>
      </c>
      <c r="N45" s="239">
        <v>50.84</v>
      </c>
      <c r="O45" s="40"/>
      <c r="P45" s="16"/>
    </row>
    <row r="46" spans="1:16" s="6" customFormat="1" ht="19.5" customHeight="1">
      <c r="A46" s="3"/>
      <c r="B46" s="3"/>
      <c r="C46" s="3" t="s">
        <v>86</v>
      </c>
      <c r="D46" s="3"/>
      <c r="E46" s="29"/>
      <c r="F46" s="193">
        <v>37.9</v>
      </c>
      <c r="G46" s="193">
        <v>40.35</v>
      </c>
      <c r="H46" s="193">
        <v>42.15</v>
      </c>
      <c r="I46" s="193">
        <v>43.65</v>
      </c>
      <c r="J46" s="193">
        <v>45.24</v>
      </c>
      <c r="K46" s="193">
        <v>46.8</v>
      </c>
      <c r="L46" s="193">
        <v>48.67</v>
      </c>
      <c r="M46" s="193">
        <v>50.57</v>
      </c>
      <c r="N46" s="193">
        <v>52.59</v>
      </c>
      <c r="O46" s="40"/>
      <c r="P46" s="16"/>
    </row>
    <row r="47" spans="1:16" s="6" customFormat="1" ht="19.5" customHeight="1">
      <c r="A47" s="221"/>
      <c r="B47" s="221"/>
      <c r="C47" s="221" t="s">
        <v>87</v>
      </c>
      <c r="D47" s="221"/>
      <c r="E47" s="217"/>
      <c r="F47" s="239">
        <v>35.1</v>
      </c>
      <c r="G47" s="239">
        <v>37.95</v>
      </c>
      <c r="H47" s="239">
        <v>40.1</v>
      </c>
      <c r="I47" s="239">
        <v>41.85</v>
      </c>
      <c r="J47" s="239">
        <v>43.73</v>
      </c>
      <c r="K47" s="239">
        <v>45.35</v>
      </c>
      <c r="L47" s="239">
        <v>47.16</v>
      </c>
      <c r="M47" s="239">
        <v>49</v>
      </c>
      <c r="N47" s="239">
        <v>50.96</v>
      </c>
      <c r="O47" s="40"/>
      <c r="P47" s="16"/>
    </row>
    <row r="48" spans="1:16" s="6" customFormat="1" ht="16.5" customHeight="1">
      <c r="A48" s="3"/>
      <c r="B48" s="3"/>
      <c r="C48" s="3" t="s">
        <v>88</v>
      </c>
      <c r="D48" s="3"/>
      <c r="E48" s="29"/>
      <c r="F48" s="193">
        <v>32.7</v>
      </c>
      <c r="G48" s="193">
        <v>35.85</v>
      </c>
      <c r="H48" s="193">
        <v>38.3</v>
      </c>
      <c r="I48" s="193">
        <v>40.3</v>
      </c>
      <c r="J48" s="193">
        <v>42.11</v>
      </c>
      <c r="K48" s="193">
        <v>44.05</v>
      </c>
      <c r="L48" s="193">
        <v>45.81</v>
      </c>
      <c r="M48" s="193">
        <v>47.6</v>
      </c>
      <c r="N48" s="193">
        <v>49.5</v>
      </c>
      <c r="O48" s="40"/>
      <c r="P48" s="16"/>
    </row>
    <row r="49" spans="1:16" s="6" customFormat="1" ht="48" customHeight="1">
      <c r="A49" s="255" t="s">
        <v>15</v>
      </c>
      <c r="B49" s="3"/>
      <c r="C49" s="29"/>
      <c r="D49" s="29"/>
      <c r="E49" s="29"/>
      <c r="F49" s="195"/>
      <c r="G49" s="195"/>
      <c r="H49" s="195"/>
      <c r="I49" s="195"/>
      <c r="J49" s="195"/>
      <c r="K49" s="195"/>
      <c r="L49" s="195"/>
      <c r="M49" s="195"/>
      <c r="N49" s="195"/>
      <c r="O49" s="40"/>
      <c r="P49" s="16"/>
    </row>
    <row r="50" spans="1:16" s="6" customFormat="1" ht="16.5" customHeight="1">
      <c r="A50" s="3"/>
      <c r="B50" s="3" t="s">
        <v>335</v>
      </c>
      <c r="C50" s="3"/>
      <c r="D50" s="3"/>
      <c r="E50" s="3"/>
      <c r="F50" s="193"/>
      <c r="G50" s="193"/>
      <c r="H50" s="193"/>
      <c r="I50" s="198"/>
      <c r="J50" s="198"/>
      <c r="K50" s="198"/>
      <c r="L50" s="198"/>
      <c r="M50" s="198"/>
      <c r="N50" s="198"/>
      <c r="O50" s="40"/>
      <c r="P50" s="16"/>
    </row>
    <row r="51" spans="1:16" s="6" customFormat="1" ht="16.5" customHeight="1">
      <c r="A51" s="221"/>
      <c r="B51" s="221" t="s">
        <v>348</v>
      </c>
      <c r="C51" s="221"/>
      <c r="D51" s="221"/>
      <c r="E51" s="221"/>
      <c r="F51" s="239">
        <v>1401428.8</v>
      </c>
      <c r="G51" s="239">
        <v>1420869</v>
      </c>
      <c r="H51" s="239">
        <v>1629720.6</v>
      </c>
      <c r="I51" s="229">
        <v>1808521.6</v>
      </c>
      <c r="J51" s="229">
        <v>1906451.6</v>
      </c>
      <c r="K51" s="229">
        <v>1950948.7</v>
      </c>
      <c r="L51" s="229">
        <v>2226728.7</v>
      </c>
      <c r="M51" s="229">
        <v>2461929.7</v>
      </c>
      <c r="N51" s="229">
        <v>3125164.4</v>
      </c>
      <c r="O51" s="40"/>
      <c r="P51" s="16"/>
    </row>
    <row r="52" spans="1:16" s="6" customFormat="1" ht="5.25" customHeight="1">
      <c r="A52" s="3"/>
      <c r="B52" s="3"/>
      <c r="C52" s="3"/>
      <c r="D52" s="3"/>
      <c r="E52" s="3"/>
      <c r="F52" s="193"/>
      <c r="G52" s="193"/>
      <c r="H52" s="193"/>
      <c r="I52" s="198"/>
      <c r="J52" s="198"/>
      <c r="K52" s="198"/>
      <c r="L52" s="198"/>
      <c r="M52" s="198"/>
      <c r="N52" s="198"/>
      <c r="O52" s="40"/>
      <c r="P52" s="16"/>
    </row>
    <row r="53" spans="1:16" s="6" customFormat="1" ht="16.5" customHeight="1">
      <c r="A53" s="3"/>
      <c r="B53" s="3"/>
      <c r="C53" s="3" t="s">
        <v>499</v>
      </c>
      <c r="D53" s="3"/>
      <c r="E53" s="29"/>
      <c r="F53" s="193">
        <v>691721.5</v>
      </c>
      <c r="G53" s="193">
        <v>777740.1</v>
      </c>
      <c r="H53" s="193">
        <v>920988.9</v>
      </c>
      <c r="I53" s="193">
        <v>1028158.2</v>
      </c>
      <c r="J53" s="193">
        <v>1112894.1</v>
      </c>
      <c r="K53" s="193">
        <v>1253497.6</v>
      </c>
      <c r="L53" s="193">
        <v>1696536</v>
      </c>
      <c r="M53" s="193">
        <v>1921029</v>
      </c>
      <c r="N53" s="193">
        <v>2425233.1</v>
      </c>
      <c r="O53" s="40"/>
      <c r="P53" s="16"/>
    </row>
    <row r="54" spans="1:16" s="6" customFormat="1" ht="19.5" customHeight="1">
      <c r="A54" s="221"/>
      <c r="B54" s="221"/>
      <c r="C54" s="221" t="s">
        <v>90</v>
      </c>
      <c r="D54" s="221"/>
      <c r="E54" s="217"/>
      <c r="F54" s="239">
        <v>709707.3</v>
      </c>
      <c r="G54" s="239">
        <v>643128.9</v>
      </c>
      <c r="H54" s="239">
        <v>708731.7</v>
      </c>
      <c r="I54" s="239">
        <v>780363.4</v>
      </c>
      <c r="J54" s="239">
        <v>793557.5</v>
      </c>
      <c r="K54" s="239">
        <v>697451.1</v>
      </c>
      <c r="L54" s="239">
        <v>530192.7</v>
      </c>
      <c r="M54" s="239">
        <v>540900.7</v>
      </c>
      <c r="N54" s="239">
        <v>699931.3</v>
      </c>
      <c r="O54" s="40"/>
      <c r="P54" s="16"/>
    </row>
    <row r="55" spans="1:16" s="6" customFormat="1" ht="24" customHeight="1">
      <c r="A55" s="3"/>
      <c r="B55" s="3"/>
      <c r="C55" s="3"/>
      <c r="D55" s="3"/>
      <c r="E55" s="29"/>
      <c r="F55" s="193"/>
      <c r="G55" s="193"/>
      <c r="H55" s="193"/>
      <c r="I55" s="193"/>
      <c r="J55" s="193"/>
      <c r="K55" s="193"/>
      <c r="L55" s="193"/>
      <c r="M55" s="193"/>
      <c r="N55" s="193"/>
      <c r="O55" s="40"/>
      <c r="P55" s="16"/>
    </row>
    <row r="56" spans="1:16" s="6" customFormat="1" ht="16.5" customHeight="1">
      <c r="A56" s="3"/>
      <c r="B56" s="3" t="s">
        <v>338</v>
      </c>
      <c r="C56" s="29"/>
      <c r="D56" s="29"/>
      <c r="E56" s="29"/>
      <c r="F56" s="193"/>
      <c r="G56" s="193"/>
      <c r="H56" s="193"/>
      <c r="I56" s="193"/>
      <c r="J56" s="193"/>
      <c r="K56" s="193"/>
      <c r="L56" s="193"/>
      <c r="M56" s="193"/>
      <c r="N56" s="193"/>
      <c r="O56" s="40"/>
      <c r="P56" s="16"/>
    </row>
    <row r="57" spans="1:16" s="6" customFormat="1" ht="16.5" customHeight="1">
      <c r="A57" s="3"/>
      <c r="B57" s="3" t="s">
        <v>348</v>
      </c>
      <c r="C57" s="29"/>
      <c r="D57" s="29"/>
      <c r="E57" s="29"/>
      <c r="F57" s="193">
        <v>1187700</v>
      </c>
      <c r="G57" s="193">
        <v>1271400</v>
      </c>
      <c r="H57" s="193">
        <v>1387300</v>
      </c>
      <c r="I57" s="193">
        <v>1600300</v>
      </c>
      <c r="J57" s="193">
        <v>1771300</v>
      </c>
      <c r="K57" s="193">
        <v>1947800</v>
      </c>
      <c r="L57" s="193">
        <v>2263600</v>
      </c>
      <c r="M57" s="193">
        <v>2485800</v>
      </c>
      <c r="N57" s="193">
        <v>2857100</v>
      </c>
      <c r="O57" s="40"/>
      <c r="P57" s="16"/>
    </row>
    <row r="58" spans="1:16" s="6" customFormat="1" ht="5.25" customHeight="1">
      <c r="A58" s="3"/>
      <c r="B58" s="3"/>
      <c r="C58" s="29"/>
      <c r="D58" s="29"/>
      <c r="E58" s="29"/>
      <c r="F58" s="193"/>
      <c r="G58" s="193"/>
      <c r="H58" s="193"/>
      <c r="I58" s="193"/>
      <c r="J58" s="193"/>
      <c r="K58" s="193"/>
      <c r="L58" s="193"/>
      <c r="M58" s="193"/>
      <c r="N58" s="193"/>
      <c r="O58" s="40"/>
      <c r="P58" s="16"/>
    </row>
    <row r="59" spans="1:16" s="6" customFormat="1" ht="16.5" customHeight="1">
      <c r="A59" s="221"/>
      <c r="B59" s="221"/>
      <c r="C59" s="221" t="s">
        <v>98</v>
      </c>
      <c r="D59" s="221"/>
      <c r="E59" s="221"/>
      <c r="F59" s="239">
        <v>868300</v>
      </c>
      <c r="G59" s="239">
        <v>939100</v>
      </c>
      <c r="H59" s="239">
        <v>989400</v>
      </c>
      <c r="I59" s="239">
        <v>1133000</v>
      </c>
      <c r="J59" s="239">
        <v>1270200</v>
      </c>
      <c r="K59" s="239">
        <v>1412500</v>
      </c>
      <c r="L59" s="239">
        <v>1558800</v>
      </c>
      <c r="M59" s="239">
        <v>1711200</v>
      </c>
      <c r="N59" s="239">
        <v>2049200</v>
      </c>
      <c r="O59" s="40"/>
      <c r="P59" s="16"/>
    </row>
    <row r="60" spans="1:16" s="6" customFormat="1" ht="19.5" customHeight="1">
      <c r="A60" s="3"/>
      <c r="B60" s="3"/>
      <c r="C60" s="3" t="s">
        <v>99</v>
      </c>
      <c r="D60" s="3"/>
      <c r="E60" s="29"/>
      <c r="F60" s="193">
        <v>319400</v>
      </c>
      <c r="G60" s="193">
        <v>332300</v>
      </c>
      <c r="H60" s="193">
        <v>397900</v>
      </c>
      <c r="I60" s="193">
        <v>467300</v>
      </c>
      <c r="J60" s="193">
        <v>501100</v>
      </c>
      <c r="K60" s="193">
        <v>535300</v>
      </c>
      <c r="L60" s="193">
        <v>704800</v>
      </c>
      <c r="M60" s="193">
        <v>774600</v>
      </c>
      <c r="N60" s="193">
        <v>807900</v>
      </c>
      <c r="O60" s="40"/>
      <c r="P60" s="16"/>
    </row>
    <row r="61" spans="1:16" s="6" customFormat="1" ht="18" customHeight="1">
      <c r="A61" s="3"/>
      <c r="B61" s="3"/>
      <c r="C61" s="3"/>
      <c r="D61" s="3"/>
      <c r="E61" s="3"/>
      <c r="F61" s="193"/>
      <c r="G61" s="193"/>
      <c r="H61" s="193"/>
      <c r="I61" s="193"/>
      <c r="J61" s="193"/>
      <c r="K61" s="193"/>
      <c r="L61" s="193"/>
      <c r="M61" s="193"/>
      <c r="N61" s="193"/>
      <c r="O61" s="40"/>
      <c r="P61" s="16"/>
    </row>
    <row r="62" spans="1:16" s="6" customFormat="1" ht="16.5" customHeight="1">
      <c r="A62" s="3"/>
      <c r="B62" s="3" t="s">
        <v>339</v>
      </c>
      <c r="C62" s="3"/>
      <c r="D62" s="3"/>
      <c r="E62" s="3"/>
      <c r="F62" s="193"/>
      <c r="G62" s="193"/>
      <c r="H62" s="193"/>
      <c r="I62" s="193"/>
      <c r="J62" s="193"/>
      <c r="K62" s="193"/>
      <c r="L62" s="193"/>
      <c r="M62" s="193"/>
      <c r="N62" s="193"/>
      <c r="O62" s="40"/>
      <c r="P62" s="16"/>
    </row>
    <row r="63" spans="1:16" s="6" customFormat="1" ht="16.5" customHeight="1">
      <c r="A63" s="221"/>
      <c r="B63" s="221" t="s">
        <v>348</v>
      </c>
      <c r="C63" s="221"/>
      <c r="D63" s="221"/>
      <c r="E63" s="221"/>
      <c r="F63" s="239">
        <v>1246100</v>
      </c>
      <c r="G63" s="239">
        <v>1311700</v>
      </c>
      <c r="H63" s="239">
        <v>1460000</v>
      </c>
      <c r="I63" s="239">
        <v>1648200</v>
      </c>
      <c r="J63" s="239">
        <v>1792300</v>
      </c>
      <c r="K63" s="239">
        <v>1958000</v>
      </c>
      <c r="L63" s="239">
        <v>2255200</v>
      </c>
      <c r="M63" s="239">
        <v>2482600</v>
      </c>
      <c r="N63" s="239">
        <v>2865300</v>
      </c>
      <c r="O63" s="40"/>
      <c r="P63" s="16"/>
    </row>
    <row r="64" spans="1:16" s="6" customFormat="1" ht="5.25" customHeight="1">
      <c r="A64" s="3"/>
      <c r="B64" s="3"/>
      <c r="C64" s="3"/>
      <c r="D64" s="3"/>
      <c r="E64" s="3"/>
      <c r="F64" s="193"/>
      <c r="G64" s="193"/>
      <c r="H64" s="193"/>
      <c r="I64" s="193"/>
      <c r="J64" s="193"/>
      <c r="K64" s="193"/>
      <c r="L64" s="193"/>
      <c r="M64" s="193"/>
      <c r="N64" s="193"/>
      <c r="O64" s="40"/>
      <c r="P64" s="16"/>
    </row>
    <row r="65" spans="1:16" s="6" customFormat="1" ht="16.5" customHeight="1">
      <c r="A65" s="3"/>
      <c r="B65" s="3"/>
      <c r="C65" s="3" t="s">
        <v>100</v>
      </c>
      <c r="D65" s="3"/>
      <c r="E65" s="29"/>
      <c r="F65" s="193">
        <v>852100</v>
      </c>
      <c r="G65" s="193">
        <v>925300</v>
      </c>
      <c r="H65" s="193">
        <v>1060800</v>
      </c>
      <c r="I65" s="193">
        <v>1216000</v>
      </c>
      <c r="J65" s="193">
        <v>1317000</v>
      </c>
      <c r="K65" s="193">
        <v>1458500</v>
      </c>
      <c r="L65" s="193">
        <v>1656900</v>
      </c>
      <c r="M65" s="193">
        <v>1895000</v>
      </c>
      <c r="N65" s="193">
        <v>2200600</v>
      </c>
      <c r="O65" s="40"/>
      <c r="P65" s="16"/>
    </row>
    <row r="66" spans="1:16" s="6" customFormat="1" ht="16.5" customHeight="1">
      <c r="A66" s="221"/>
      <c r="B66" s="221"/>
      <c r="C66" s="221" t="s">
        <v>101</v>
      </c>
      <c r="D66" s="221"/>
      <c r="E66" s="217"/>
      <c r="F66" s="229">
        <v>394000</v>
      </c>
      <c r="G66" s="229">
        <v>386400</v>
      </c>
      <c r="H66" s="229">
        <v>399200</v>
      </c>
      <c r="I66" s="229">
        <v>432200</v>
      </c>
      <c r="J66" s="229">
        <v>475300</v>
      </c>
      <c r="K66" s="229">
        <v>499500</v>
      </c>
      <c r="L66" s="229">
        <v>598300</v>
      </c>
      <c r="M66" s="229">
        <v>587600</v>
      </c>
      <c r="N66" s="229">
        <v>664700</v>
      </c>
      <c r="O66" s="40"/>
      <c r="P66" s="16"/>
    </row>
    <row r="67" spans="1:16" s="6" customFormat="1" ht="15" customHeight="1">
      <c r="A67" s="3"/>
      <c r="B67" s="29"/>
      <c r="C67" s="29"/>
      <c r="D67" s="29"/>
      <c r="E67" s="29"/>
      <c r="F67" s="198"/>
      <c r="G67" s="198"/>
      <c r="H67" s="198"/>
      <c r="I67" s="198"/>
      <c r="J67" s="198"/>
      <c r="K67" s="198"/>
      <c r="L67" s="198"/>
      <c r="M67" s="198"/>
      <c r="N67" s="198"/>
      <c r="O67" s="40"/>
      <c r="P67" s="16"/>
    </row>
    <row r="68" spans="1:16" s="6" customFormat="1" ht="16.5" customHeight="1">
      <c r="A68" s="3"/>
      <c r="B68" s="3" t="s">
        <v>340</v>
      </c>
      <c r="C68" s="29"/>
      <c r="D68" s="29"/>
      <c r="E68" s="29"/>
      <c r="F68" s="198"/>
      <c r="G68" s="198"/>
      <c r="H68" s="198"/>
      <c r="I68" s="198"/>
      <c r="J68" s="198"/>
      <c r="K68" s="198"/>
      <c r="L68" s="198"/>
      <c r="M68" s="198"/>
      <c r="N68" s="198"/>
      <c r="O68" s="40"/>
      <c r="P68" s="16"/>
    </row>
    <row r="69" spans="1:16" s="6" customFormat="1" ht="15.75">
      <c r="A69" s="3"/>
      <c r="B69" s="3" t="s">
        <v>348</v>
      </c>
      <c r="C69" s="29"/>
      <c r="D69" s="29"/>
      <c r="E69" s="29"/>
      <c r="F69" s="198">
        <v>-60500</v>
      </c>
      <c r="G69" s="198">
        <v>-40300</v>
      </c>
      <c r="H69" s="198">
        <v>-72700</v>
      </c>
      <c r="I69" s="198">
        <v>-48000</v>
      </c>
      <c r="J69" s="198">
        <v>-21000</v>
      </c>
      <c r="K69" s="198">
        <v>-10200</v>
      </c>
      <c r="L69" s="198">
        <v>8400</v>
      </c>
      <c r="M69" s="198">
        <v>3300</v>
      </c>
      <c r="N69" s="198">
        <v>-8100</v>
      </c>
      <c r="O69" s="40"/>
      <c r="P69" s="16"/>
    </row>
    <row r="70" spans="1:16" s="6" customFormat="1" ht="5.25" customHeight="1">
      <c r="A70" s="3"/>
      <c r="B70" s="3"/>
      <c r="C70" s="29"/>
      <c r="D70" s="29"/>
      <c r="E70" s="29"/>
      <c r="F70" s="198"/>
      <c r="G70" s="198"/>
      <c r="H70" s="198"/>
      <c r="I70" s="198"/>
      <c r="J70" s="198"/>
      <c r="K70" s="198"/>
      <c r="L70" s="198"/>
      <c r="M70" s="198"/>
      <c r="N70" s="198"/>
      <c r="O70" s="40"/>
      <c r="P70" s="16"/>
    </row>
    <row r="71" spans="1:16" s="6" customFormat="1" ht="16.5" customHeight="1">
      <c r="A71" s="3"/>
      <c r="B71" s="3" t="s">
        <v>341</v>
      </c>
      <c r="C71" s="3"/>
      <c r="D71" s="3"/>
      <c r="E71" s="3"/>
      <c r="F71" s="198"/>
      <c r="G71" s="198"/>
      <c r="H71" s="198"/>
      <c r="I71" s="198"/>
      <c r="J71" s="198"/>
      <c r="K71" s="198"/>
      <c r="L71" s="198"/>
      <c r="M71" s="198"/>
      <c r="N71" s="198"/>
      <c r="O71" s="40"/>
      <c r="P71" s="16"/>
    </row>
    <row r="72" spans="1:16" s="6" customFormat="1" ht="15.75">
      <c r="A72" s="221"/>
      <c r="B72" s="221" t="s">
        <v>348</v>
      </c>
      <c r="C72" s="221"/>
      <c r="D72" s="221"/>
      <c r="E72" s="221"/>
      <c r="F72" s="229">
        <v>-100</v>
      </c>
      <c r="G72" s="229">
        <v>-1900</v>
      </c>
      <c r="H72" s="229">
        <v>-2900</v>
      </c>
      <c r="I72" s="229">
        <v>5500</v>
      </c>
      <c r="J72" s="229">
        <v>1800</v>
      </c>
      <c r="K72" s="229">
        <v>100</v>
      </c>
      <c r="L72" s="229">
        <v>1600</v>
      </c>
      <c r="M72" s="229">
        <v>1500</v>
      </c>
      <c r="N72" s="229">
        <v>-1400</v>
      </c>
      <c r="O72" s="40"/>
      <c r="P72" s="16"/>
    </row>
    <row r="73" spans="1:16" s="6" customFormat="1" ht="5.25" customHeight="1">
      <c r="A73" s="3"/>
      <c r="B73" s="3"/>
      <c r="C73" s="3"/>
      <c r="D73" s="3"/>
      <c r="E73" s="3"/>
      <c r="F73" s="198"/>
      <c r="G73" s="198"/>
      <c r="H73" s="198"/>
      <c r="I73" s="198"/>
      <c r="J73" s="198"/>
      <c r="K73" s="198"/>
      <c r="L73" s="198"/>
      <c r="M73" s="198"/>
      <c r="N73" s="198"/>
      <c r="O73" s="40"/>
      <c r="P73" s="16"/>
    </row>
    <row r="74" spans="1:16" s="18" customFormat="1" ht="16.5" customHeight="1">
      <c r="A74" s="3"/>
      <c r="B74" s="3" t="s">
        <v>342</v>
      </c>
      <c r="C74" s="3"/>
      <c r="D74" s="3"/>
      <c r="E74" s="29"/>
      <c r="F74" s="198"/>
      <c r="G74" s="198"/>
      <c r="H74" s="198"/>
      <c r="I74" s="198"/>
      <c r="J74" s="198"/>
      <c r="K74" s="198"/>
      <c r="L74" s="198"/>
      <c r="M74" s="198"/>
      <c r="N74" s="198"/>
      <c r="O74" s="40"/>
      <c r="P74" s="16"/>
    </row>
    <row r="75" spans="1:16" s="18" customFormat="1" ht="15.75">
      <c r="A75" s="3"/>
      <c r="B75" s="3" t="s">
        <v>348</v>
      </c>
      <c r="C75" s="3"/>
      <c r="D75" s="3"/>
      <c r="E75" s="29"/>
      <c r="F75" s="198">
        <v>-60600</v>
      </c>
      <c r="G75" s="198">
        <v>-42200</v>
      </c>
      <c r="H75" s="198">
        <v>-75600</v>
      </c>
      <c r="I75" s="198">
        <v>-42500</v>
      </c>
      <c r="J75" s="198">
        <v>-19200</v>
      </c>
      <c r="K75" s="198">
        <v>-10100</v>
      </c>
      <c r="L75" s="198">
        <v>9900</v>
      </c>
      <c r="M75" s="198">
        <v>4800</v>
      </c>
      <c r="N75" s="198">
        <v>-9600</v>
      </c>
      <c r="O75" s="40"/>
      <c r="P75" s="16"/>
    </row>
    <row r="76" spans="1:16" s="6" customFormat="1" ht="24" customHeight="1">
      <c r="A76" s="3"/>
      <c r="B76" s="29"/>
      <c r="C76" s="29"/>
      <c r="D76" s="29"/>
      <c r="E76" s="29"/>
      <c r="F76" s="198"/>
      <c r="G76" s="198"/>
      <c r="H76" s="198"/>
      <c r="I76" s="198"/>
      <c r="J76" s="198"/>
      <c r="K76" s="198"/>
      <c r="L76" s="198"/>
      <c r="M76" s="198"/>
      <c r="N76" s="198"/>
      <c r="O76" s="40"/>
      <c r="P76" s="16"/>
    </row>
    <row r="77" spans="1:16" s="6" customFormat="1" ht="16.5" customHeight="1">
      <c r="A77" s="3"/>
      <c r="B77" s="3" t="s">
        <v>432</v>
      </c>
      <c r="C77" s="29"/>
      <c r="D77" s="29"/>
      <c r="E77" s="29"/>
      <c r="F77" s="198"/>
      <c r="G77" s="198"/>
      <c r="H77" s="198"/>
      <c r="I77" s="198"/>
      <c r="J77" s="198"/>
      <c r="K77" s="198"/>
      <c r="L77" s="198"/>
      <c r="M77" s="198"/>
      <c r="N77" s="198"/>
      <c r="O77" s="40"/>
      <c r="P77" s="16"/>
    </row>
    <row r="78" spans="1:16" s="6" customFormat="1" ht="16.5" customHeight="1">
      <c r="A78" s="221"/>
      <c r="B78" s="221" t="s">
        <v>348</v>
      </c>
      <c r="C78" s="217"/>
      <c r="D78" s="217"/>
      <c r="E78" s="217"/>
      <c r="F78" s="229">
        <v>-185900</v>
      </c>
      <c r="G78" s="229">
        <v>-223800</v>
      </c>
      <c r="H78" s="229">
        <v>-196100</v>
      </c>
      <c r="I78" s="229">
        <v>-176200</v>
      </c>
      <c r="J78" s="229">
        <v>138800</v>
      </c>
      <c r="K78" s="229">
        <v>136700</v>
      </c>
      <c r="L78" s="229">
        <v>87500</v>
      </c>
      <c r="M78" s="229">
        <v>95600</v>
      </c>
      <c r="N78" s="229">
        <v>220800</v>
      </c>
      <c r="O78" s="40"/>
      <c r="P78" s="16"/>
    </row>
    <row r="79" spans="1:16" s="6" customFormat="1" ht="6" customHeight="1">
      <c r="A79" s="3"/>
      <c r="B79" s="3"/>
      <c r="C79" s="29"/>
      <c r="D79" s="29"/>
      <c r="E79" s="29"/>
      <c r="F79" s="198"/>
      <c r="G79" s="198"/>
      <c r="H79" s="198"/>
      <c r="I79" s="198"/>
      <c r="J79" s="198"/>
      <c r="K79" s="198"/>
      <c r="L79" s="198"/>
      <c r="M79" s="198"/>
      <c r="N79" s="198"/>
      <c r="O79" s="40"/>
      <c r="P79" s="16"/>
    </row>
    <row r="80" spans="1:16" s="6" customFormat="1" ht="16.5" customHeight="1">
      <c r="A80" s="3"/>
      <c r="B80" s="3"/>
      <c r="C80" s="3" t="s">
        <v>434</v>
      </c>
      <c r="D80" s="3"/>
      <c r="E80" s="29"/>
      <c r="F80" s="198">
        <v>-107900</v>
      </c>
      <c r="G80" s="198">
        <v>-117900</v>
      </c>
      <c r="H80" s="198">
        <v>-134400</v>
      </c>
      <c r="I80" s="198">
        <v>-93600</v>
      </c>
      <c r="J80" s="198">
        <v>46100</v>
      </c>
      <c r="K80" s="198">
        <v>24800</v>
      </c>
      <c r="L80" s="198">
        <v>-34500</v>
      </c>
      <c r="M80" s="198">
        <v>-12400</v>
      </c>
      <c r="N80" s="198">
        <v>55900</v>
      </c>
      <c r="O80" s="40"/>
      <c r="P80" s="16"/>
    </row>
    <row r="81" spans="1:16" s="6" customFormat="1" ht="19.5" customHeight="1">
      <c r="A81" s="221"/>
      <c r="B81" s="221"/>
      <c r="C81" s="221" t="s">
        <v>102</v>
      </c>
      <c r="D81" s="221"/>
      <c r="E81" s="217"/>
      <c r="F81" s="226">
        <v>23000</v>
      </c>
      <c r="G81" s="226">
        <v>9700</v>
      </c>
      <c r="H81" s="226">
        <v>12300</v>
      </c>
      <c r="I81" s="227" t="s">
        <v>438</v>
      </c>
      <c r="J81" s="227" t="s">
        <v>438</v>
      </c>
      <c r="K81" s="227" t="s">
        <v>438</v>
      </c>
      <c r="L81" s="227" t="s">
        <v>438</v>
      </c>
      <c r="M81" s="227" t="s">
        <v>438</v>
      </c>
      <c r="N81" s="227" t="s">
        <v>438</v>
      </c>
      <c r="O81" s="40"/>
      <c r="P81" s="16"/>
    </row>
    <row r="82" spans="1:16" s="6" customFormat="1" ht="16.5" customHeight="1">
      <c r="A82" s="3"/>
      <c r="B82" s="3"/>
      <c r="C82" s="3" t="s">
        <v>103</v>
      </c>
      <c r="D82" s="3"/>
      <c r="E82" s="29"/>
      <c r="F82" s="198">
        <v>-101000</v>
      </c>
      <c r="G82" s="198">
        <v>-115600</v>
      </c>
      <c r="H82" s="198">
        <v>-74000</v>
      </c>
      <c r="I82" s="198">
        <v>-82600</v>
      </c>
      <c r="J82" s="186">
        <v>92700</v>
      </c>
      <c r="K82" s="186">
        <v>111900</v>
      </c>
      <c r="L82" s="186">
        <v>122000</v>
      </c>
      <c r="M82" s="186">
        <v>108000</v>
      </c>
      <c r="N82" s="186">
        <v>164900</v>
      </c>
      <c r="O82" s="40"/>
      <c r="P82" s="16"/>
    </row>
    <row r="83" spans="1:16" s="6" customFormat="1" ht="15" customHeight="1">
      <c r="A83" s="3"/>
      <c r="B83" s="29"/>
      <c r="C83" s="29"/>
      <c r="D83" s="29"/>
      <c r="E83" s="29"/>
      <c r="F83" s="39" t="s">
        <v>191</v>
      </c>
      <c r="G83" s="39"/>
      <c r="H83" s="39"/>
      <c r="I83" s="39"/>
      <c r="J83" s="39"/>
      <c r="K83" s="39"/>
      <c r="L83" s="39"/>
      <c r="M83" s="39"/>
      <c r="N83" s="39"/>
      <c r="O83" s="40"/>
      <c r="P83" s="16"/>
    </row>
    <row r="84" ht="24" customHeight="1">
      <c r="A84" s="44" t="s">
        <v>226</v>
      </c>
    </row>
    <row r="85" ht="10.5" customHeight="1">
      <c r="A85" s="44"/>
    </row>
    <row r="86" spans="1:14" ht="18.75">
      <c r="A86" s="492"/>
      <c r="B86" s="492"/>
      <c r="C86" s="492"/>
      <c r="D86" s="492"/>
      <c r="E86" s="492"/>
      <c r="F86" s="492"/>
      <c r="G86" s="492"/>
      <c r="H86" s="492"/>
      <c r="I86" s="492"/>
      <c r="J86" s="492"/>
      <c r="K86" s="492"/>
      <c r="L86" s="492"/>
      <c r="M86" s="492"/>
      <c r="N86" s="492"/>
    </row>
    <row r="87" spans="1:13" ht="15.75">
      <c r="A87" s="2"/>
      <c r="B87" s="2"/>
      <c r="C87" s="2"/>
      <c r="D87" s="2"/>
      <c r="E87" s="2"/>
      <c r="F87" s="81"/>
      <c r="G87" s="81"/>
      <c r="H87" s="81"/>
      <c r="I87" s="81"/>
      <c r="J87" s="81"/>
      <c r="K87" s="81"/>
      <c r="L87" s="81"/>
      <c r="M87" s="81"/>
    </row>
    <row r="88" spans="1:13" ht="15.75">
      <c r="A88" s="2"/>
      <c r="B88" s="2"/>
      <c r="C88" s="2"/>
      <c r="D88" s="2"/>
      <c r="E88" s="2"/>
      <c r="F88" s="81"/>
      <c r="G88" s="81"/>
      <c r="H88" s="81"/>
      <c r="I88" s="81"/>
      <c r="J88" s="81"/>
      <c r="K88" s="81"/>
      <c r="L88" s="81"/>
      <c r="M88" s="81"/>
    </row>
    <row r="89" spans="1:13" ht="15.75">
      <c r="A89" s="2"/>
      <c r="B89" s="2"/>
      <c r="C89" s="2"/>
      <c r="D89" s="2"/>
      <c r="E89" s="2"/>
      <c r="F89" s="81"/>
      <c r="G89" s="81"/>
      <c r="H89" s="81"/>
      <c r="I89" s="81"/>
      <c r="J89" s="81"/>
      <c r="K89" s="81"/>
      <c r="L89" s="81"/>
      <c r="M89" s="81"/>
    </row>
    <row r="90" spans="1:1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</sheetData>
  <sheetProtection/>
  <mergeCells count="2">
    <mergeCell ref="A4:E4"/>
    <mergeCell ref="A86:N86"/>
  </mergeCells>
  <printOptions horizontalCentered="1"/>
  <pageMargins left="0.3937007874015748" right="0.3937007874015748" top="0.984251968503937" bottom="0.5905511811023623" header="0" footer="0.5905511811023623"/>
  <pageSetup horizontalDpi="600" verticalDpi="600" orientation="portrait" paperSize="119" scale="40" r:id="rId2"/>
  <headerFooter alignWithMargins="0">
    <oddHeader>&amp;C
&amp;G</oddHeader>
    <oddFooter>&amp;C&amp;"Gill Sans,Normal"&amp;24 17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CUAUTITLAN IZCALI</dc:creator>
  <cp:keywords/>
  <dc:description/>
  <cp:lastModifiedBy>Falco2</cp:lastModifiedBy>
  <cp:lastPrinted>2009-12-18T23:56:16Z</cp:lastPrinted>
  <dcterms:created xsi:type="dcterms:W3CDTF">1999-05-14T22:35:26Z</dcterms:created>
  <dcterms:modified xsi:type="dcterms:W3CDTF">2009-12-19T00:14:19Z</dcterms:modified>
  <cp:category/>
  <cp:version/>
  <cp:contentType/>
  <cp:contentStatus/>
</cp:coreProperties>
</file>